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13_ncr:1_{CE724896-3C56-4F87-868E-FA207C03B1E0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Annuity" sheetId="12" r:id="rId1"/>
    <sheet name="LumpSum" sheetId="14" r:id="rId2"/>
    <sheet name="PV-lookup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4" l="1"/>
  <c r="E41" i="14"/>
  <c r="E40" i="14"/>
  <c r="E39" i="14"/>
  <c r="C31" i="14"/>
  <c r="E31" i="14" s="1"/>
  <c r="E30" i="14"/>
  <c r="E32" i="12"/>
  <c r="E31" i="12"/>
  <c r="E30" i="12"/>
  <c r="E19" i="12"/>
  <c r="E21" i="12" s="1"/>
  <c r="C31" i="12"/>
  <c r="C32" i="12" s="1"/>
  <c r="C33" i="12" s="1"/>
  <c r="E33" i="12" s="1"/>
  <c r="C32" i="14" l="1"/>
  <c r="E32" i="14" s="1"/>
  <c r="E43" i="14"/>
  <c r="C33" i="14"/>
  <c r="E33" i="14" s="1"/>
  <c r="E34" i="14" s="1"/>
  <c r="E20" i="12"/>
  <c r="C10" i="13" l="1"/>
  <c r="D10" i="13" s="1"/>
  <c r="A12" i="13"/>
  <c r="A13" i="13" s="1"/>
  <c r="A14" i="13" s="1"/>
  <c r="B11" i="13"/>
  <c r="B12" i="13" l="1"/>
  <c r="D15" i="13"/>
  <c r="D13" i="13"/>
  <c r="E10" i="13"/>
  <c r="D11" i="13"/>
  <c r="C13" i="13"/>
  <c r="E14" i="13"/>
  <c r="E15" i="13"/>
  <c r="E11" i="13"/>
  <c r="F10" i="13"/>
  <c r="D12" i="13"/>
  <c r="D14" i="13"/>
  <c r="C14" i="13"/>
  <c r="B14" i="13"/>
  <c r="A15" i="13"/>
  <c r="C11" i="13"/>
  <c r="C12" i="13"/>
  <c r="B13" i="13"/>
  <c r="E13" i="13" l="1"/>
  <c r="E12" i="13"/>
  <c r="F15" i="13"/>
  <c r="F11" i="13"/>
  <c r="F12" i="13"/>
  <c r="F16" i="13"/>
  <c r="F13" i="13"/>
  <c r="G10" i="13"/>
  <c r="F14" i="13"/>
  <c r="B15" i="13"/>
  <c r="A16" i="13"/>
  <c r="D16" i="13" s="1"/>
  <c r="C15" i="13"/>
  <c r="E16" i="13" l="1"/>
  <c r="G15" i="13"/>
  <c r="G16" i="13"/>
  <c r="G12" i="13"/>
  <c r="H10" i="13"/>
  <c r="G14" i="13"/>
  <c r="G11" i="13"/>
  <c r="G17" i="13"/>
  <c r="G13" i="13"/>
  <c r="A17" i="13"/>
  <c r="B16" i="13"/>
  <c r="C16" i="13"/>
  <c r="D17" i="13" l="1"/>
  <c r="F17" i="13"/>
  <c r="E17" i="13"/>
  <c r="H16" i="13"/>
  <c r="H12" i="13"/>
  <c r="H17" i="13"/>
  <c r="H13" i="13"/>
  <c r="H18" i="13"/>
  <c r="H14" i="13"/>
  <c r="H11" i="13"/>
  <c r="I10" i="13"/>
  <c r="H15" i="13"/>
  <c r="A18" i="13"/>
  <c r="B17" i="13"/>
  <c r="C17" i="13"/>
  <c r="D18" i="13" l="1"/>
  <c r="F18" i="13"/>
  <c r="E18" i="13"/>
  <c r="G18" i="13"/>
  <c r="I16" i="13"/>
  <c r="I17" i="13"/>
  <c r="I13" i="13"/>
  <c r="I19" i="13"/>
  <c r="I15" i="13"/>
  <c r="I11" i="13"/>
  <c r="I12" i="13"/>
  <c r="I14" i="13"/>
  <c r="J10" i="13"/>
  <c r="I18" i="13"/>
  <c r="A19" i="13"/>
  <c r="B18" i="13"/>
  <c r="C18" i="13"/>
  <c r="D19" i="13" l="1"/>
  <c r="E19" i="13"/>
  <c r="F19" i="13"/>
  <c r="G19" i="13"/>
  <c r="H19" i="13"/>
  <c r="J17" i="13"/>
  <c r="J13" i="13"/>
  <c r="K10" i="13"/>
  <c r="J14" i="13"/>
  <c r="J18" i="13"/>
  <c r="J19" i="13"/>
  <c r="J15" i="13"/>
  <c r="J11" i="13"/>
  <c r="J16" i="13"/>
  <c r="J12" i="13"/>
  <c r="J20" i="13"/>
  <c r="A20" i="13"/>
  <c r="B19" i="13"/>
  <c r="C19" i="13"/>
  <c r="D20" i="13" l="1"/>
  <c r="F20" i="13"/>
  <c r="E20" i="13"/>
  <c r="G20" i="13"/>
  <c r="H20" i="13"/>
  <c r="I20" i="13"/>
  <c r="K21" i="13"/>
  <c r="K17" i="13"/>
  <c r="K13" i="13"/>
  <c r="L10" i="13"/>
  <c r="K18" i="13"/>
  <c r="K14" i="13"/>
  <c r="K20" i="13"/>
  <c r="K16" i="13"/>
  <c r="K12" i="13"/>
  <c r="K15" i="13"/>
  <c r="K11" i="13"/>
  <c r="K19" i="13"/>
  <c r="A21" i="13"/>
  <c r="B20" i="13"/>
  <c r="C20" i="13"/>
  <c r="D21" i="13" l="1"/>
  <c r="F21" i="13"/>
  <c r="E21" i="13"/>
  <c r="G21" i="13"/>
  <c r="H21" i="13"/>
  <c r="I21" i="13"/>
  <c r="J21" i="13"/>
  <c r="L18" i="13"/>
  <c r="L14" i="13"/>
  <c r="L19" i="13"/>
  <c r="L15" i="13"/>
  <c r="L20" i="13"/>
  <c r="L16" i="13"/>
  <c r="L12" i="13"/>
  <c r="L11" i="13"/>
  <c r="L13" i="13"/>
  <c r="L17" i="13"/>
  <c r="M10" i="13"/>
  <c r="L21" i="13"/>
  <c r="A22" i="13"/>
  <c r="L22" i="13" s="1"/>
  <c r="B21" i="13"/>
  <c r="C21" i="13"/>
  <c r="E24" i="12" l="1"/>
  <c r="D22" i="13"/>
  <c r="F22" i="13"/>
  <c r="E22" i="13"/>
  <c r="G22" i="13"/>
  <c r="H22" i="13"/>
  <c r="I22" i="13"/>
  <c r="J22" i="13"/>
  <c r="K22" i="13"/>
  <c r="E39" i="12"/>
  <c r="E40" i="12"/>
  <c r="E15" i="12"/>
  <c r="E41" i="12"/>
  <c r="E42" i="12"/>
  <c r="M22" i="13"/>
  <c r="M18" i="13"/>
  <c r="M14" i="13"/>
  <c r="M19" i="13"/>
  <c r="M15" i="13"/>
  <c r="M11" i="13"/>
  <c r="M21" i="13"/>
  <c r="M17" i="13"/>
  <c r="M13" i="13"/>
  <c r="M16" i="13"/>
  <c r="M12" i="13"/>
  <c r="M20" i="13"/>
  <c r="N10" i="13"/>
  <c r="C22" i="13"/>
  <c r="A23" i="13"/>
  <c r="B22" i="13"/>
  <c r="E43" i="12" l="1"/>
  <c r="D23" i="13"/>
  <c r="E23" i="13"/>
  <c r="F23" i="13"/>
  <c r="G23" i="13"/>
  <c r="H23" i="13"/>
  <c r="I23" i="13"/>
  <c r="J23" i="13"/>
  <c r="K23" i="13"/>
  <c r="L23" i="13"/>
  <c r="M23" i="13"/>
  <c r="E34" i="12"/>
  <c r="N23" i="13"/>
  <c r="N19" i="13"/>
  <c r="N15" i="13"/>
  <c r="N11" i="13"/>
  <c r="N20" i="13"/>
  <c r="N12" i="13"/>
  <c r="N24" i="13"/>
  <c r="N16" i="13"/>
  <c r="N21" i="13"/>
  <c r="N17" i="13"/>
  <c r="N13" i="13"/>
  <c r="O10" i="13"/>
  <c r="N14" i="13"/>
  <c r="N18" i="13"/>
  <c r="N22" i="13"/>
  <c r="A24" i="13"/>
  <c r="B23" i="13"/>
  <c r="C23" i="13"/>
  <c r="D24" i="13" l="1"/>
  <c r="E24" i="13"/>
  <c r="F24" i="13"/>
  <c r="G24" i="13"/>
  <c r="H24" i="13"/>
  <c r="I24" i="13"/>
  <c r="J24" i="13"/>
  <c r="K24" i="13"/>
  <c r="L24" i="13"/>
  <c r="M24" i="13"/>
  <c r="O23" i="13"/>
  <c r="O19" i="13"/>
  <c r="O15" i="13"/>
  <c r="O24" i="13"/>
  <c r="O20" i="13"/>
  <c r="O16" i="13"/>
  <c r="O12" i="13"/>
  <c r="P10" i="13"/>
  <c r="O22" i="13"/>
  <c r="O18" i="13"/>
  <c r="O14" i="13"/>
  <c r="O17" i="13"/>
  <c r="O13" i="13"/>
  <c r="O21" i="13"/>
  <c r="O11" i="13"/>
  <c r="A25" i="13"/>
  <c r="O25" i="13" s="1"/>
  <c r="B24" i="13"/>
  <c r="C24" i="13"/>
  <c r="D25" i="13" l="1"/>
  <c r="E25" i="13"/>
  <c r="F25" i="13"/>
  <c r="G25" i="13"/>
  <c r="H25" i="13"/>
  <c r="I25" i="13"/>
  <c r="J25" i="13"/>
  <c r="K25" i="13"/>
  <c r="L25" i="13"/>
  <c r="M25" i="13"/>
  <c r="N25" i="13"/>
  <c r="P24" i="13"/>
  <c r="P20" i="13"/>
  <c r="P16" i="13"/>
  <c r="P12" i="13"/>
  <c r="P13" i="13"/>
  <c r="P25" i="13"/>
  <c r="P21" i="13"/>
  <c r="P17" i="13"/>
  <c r="P26" i="13"/>
  <c r="P22" i="13"/>
  <c r="P18" i="13"/>
  <c r="P14" i="13"/>
  <c r="P19" i="13"/>
  <c r="P11" i="13"/>
  <c r="P15" i="13"/>
  <c r="Q10" i="13"/>
  <c r="R10" i="13" s="1"/>
  <c r="P23" i="13"/>
  <c r="A26" i="13"/>
  <c r="B25" i="13"/>
  <c r="C25" i="13"/>
  <c r="E26" i="13" l="1"/>
  <c r="D26" i="13"/>
  <c r="F26" i="13"/>
  <c r="G26" i="13"/>
  <c r="H26" i="13"/>
  <c r="I26" i="13"/>
  <c r="J26" i="13"/>
  <c r="K26" i="13"/>
  <c r="L26" i="13"/>
  <c r="M26" i="13"/>
  <c r="N26" i="13"/>
  <c r="O26" i="13"/>
  <c r="S10" i="13"/>
  <c r="R21" i="13"/>
  <c r="R19" i="13"/>
  <c r="R24" i="13"/>
  <c r="R25" i="13"/>
  <c r="R20" i="13"/>
  <c r="R18" i="13"/>
  <c r="R26" i="13"/>
  <c r="R14" i="13"/>
  <c r="R13" i="13"/>
  <c r="R11" i="13"/>
  <c r="R17" i="13"/>
  <c r="R12" i="13"/>
  <c r="R22" i="13"/>
  <c r="R15" i="13"/>
  <c r="R16" i="13"/>
  <c r="R23" i="13"/>
  <c r="Q24" i="13"/>
  <c r="Q20" i="13"/>
  <c r="Q16" i="13"/>
  <c r="Q25" i="13"/>
  <c r="Q21" i="13"/>
  <c r="Q17" i="13"/>
  <c r="Q13" i="13"/>
  <c r="Q11" i="13"/>
  <c r="Q23" i="13"/>
  <c r="Q19" i="13"/>
  <c r="Q15" i="13"/>
  <c r="Q18" i="13"/>
  <c r="Q14" i="13"/>
  <c r="Q22" i="13"/>
  <c r="Q12" i="13"/>
  <c r="Q26" i="13"/>
  <c r="A27" i="13"/>
  <c r="B26" i="13"/>
  <c r="C26" i="13"/>
  <c r="D27" i="13" l="1"/>
  <c r="E27" i="13"/>
  <c r="F27" i="13"/>
  <c r="G27" i="13"/>
  <c r="H27" i="13"/>
  <c r="I27" i="13"/>
  <c r="J27" i="13"/>
  <c r="K27" i="13"/>
  <c r="L27" i="13"/>
  <c r="M27" i="13"/>
  <c r="N27" i="13"/>
  <c r="O27" i="13"/>
  <c r="P27" i="13"/>
  <c r="R27" i="13"/>
  <c r="Q27" i="13"/>
  <c r="S12" i="13"/>
  <c r="S27" i="13"/>
  <c r="S20" i="13"/>
  <c r="S25" i="13"/>
  <c r="S26" i="13"/>
  <c r="S23" i="13"/>
  <c r="S18" i="13"/>
  <c r="S17" i="13"/>
  <c r="S22" i="13"/>
  <c r="S19" i="13"/>
  <c r="S15" i="13"/>
  <c r="S13" i="13"/>
  <c r="S14" i="13"/>
  <c r="S21" i="13"/>
  <c r="S11" i="13"/>
  <c r="S24" i="13"/>
  <c r="S16" i="13"/>
  <c r="A28" i="13"/>
  <c r="S28" i="13" s="1"/>
  <c r="B27" i="13"/>
  <c r="C27" i="13"/>
  <c r="D28" i="13" l="1"/>
  <c r="E28" i="13"/>
  <c r="F28" i="13"/>
  <c r="G28" i="13"/>
  <c r="H28" i="13"/>
  <c r="I28" i="13"/>
  <c r="J28" i="13"/>
  <c r="K28" i="13"/>
  <c r="L28" i="13"/>
  <c r="M28" i="13"/>
  <c r="N28" i="13"/>
  <c r="O28" i="13"/>
  <c r="P28" i="13"/>
  <c r="R28" i="13"/>
  <c r="Q28" i="13"/>
  <c r="A29" i="13"/>
  <c r="B28" i="13"/>
  <c r="C28" i="13"/>
  <c r="D29" i="13" l="1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A30" i="13"/>
  <c r="B29" i="13"/>
  <c r="C29" i="13"/>
  <c r="E30" i="13" l="1"/>
  <c r="D30" i="13"/>
  <c r="F30" i="13"/>
  <c r="G30" i="13"/>
  <c r="H30" i="13"/>
  <c r="I30" i="13"/>
  <c r="J30" i="13"/>
  <c r="K30" i="13"/>
  <c r="L30" i="13"/>
  <c r="M30" i="13"/>
  <c r="N30" i="13"/>
  <c r="O30" i="13"/>
  <c r="P30" i="13"/>
  <c r="R30" i="13"/>
  <c r="Q30" i="13"/>
  <c r="S30" i="13"/>
  <c r="C30" i="13"/>
  <c r="A31" i="13"/>
  <c r="B30" i="13"/>
  <c r="D31" i="13" l="1"/>
  <c r="E31" i="13"/>
  <c r="F31" i="13"/>
  <c r="G31" i="13"/>
  <c r="H31" i="13"/>
  <c r="I31" i="13"/>
  <c r="J31" i="13"/>
  <c r="K31" i="13"/>
  <c r="L31" i="13"/>
  <c r="M31" i="13"/>
  <c r="N31" i="13"/>
  <c r="O31" i="13"/>
  <c r="P31" i="13"/>
  <c r="R31" i="13"/>
  <c r="Q31" i="13"/>
  <c r="S31" i="13"/>
  <c r="B31" i="13"/>
  <c r="A32" i="13"/>
  <c r="C31" i="13"/>
  <c r="D32" i="13" l="1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A33" i="13"/>
  <c r="B32" i="13"/>
  <c r="C32" i="13"/>
  <c r="D33" i="13" l="1"/>
  <c r="E33" i="13"/>
  <c r="F33" i="13"/>
  <c r="G33" i="13"/>
  <c r="H33" i="13"/>
  <c r="I33" i="13"/>
  <c r="J33" i="13"/>
  <c r="K33" i="13"/>
  <c r="L33" i="13"/>
  <c r="M33" i="13"/>
  <c r="N33" i="13"/>
  <c r="O33" i="13"/>
  <c r="P33" i="13"/>
  <c r="R33" i="13"/>
  <c r="Q33" i="13"/>
  <c r="S33" i="13"/>
  <c r="A34" i="13"/>
  <c r="B33" i="13"/>
  <c r="C33" i="13"/>
  <c r="E34" i="13" l="1"/>
  <c r="D34" i="13"/>
  <c r="F34" i="13"/>
  <c r="G34" i="13"/>
  <c r="H34" i="13"/>
  <c r="I34" i="13"/>
  <c r="J34" i="13"/>
  <c r="K34" i="13"/>
  <c r="L34" i="13"/>
  <c r="M34" i="13"/>
  <c r="N34" i="13"/>
  <c r="O34" i="13"/>
  <c r="P34" i="13"/>
  <c r="R34" i="13"/>
  <c r="Q34" i="13"/>
  <c r="S34" i="13"/>
  <c r="A35" i="13"/>
  <c r="B34" i="13"/>
  <c r="C34" i="13"/>
  <c r="D35" i="13" l="1"/>
  <c r="E35" i="13"/>
  <c r="F35" i="13"/>
  <c r="G35" i="13"/>
  <c r="H35" i="13"/>
  <c r="I35" i="13"/>
  <c r="J35" i="13"/>
  <c r="K35" i="13"/>
  <c r="L35" i="13"/>
  <c r="M35" i="13"/>
  <c r="N35" i="13"/>
  <c r="O35" i="13"/>
  <c r="P35" i="13"/>
  <c r="R35" i="13"/>
  <c r="Q35" i="13"/>
  <c r="S35" i="13"/>
  <c r="A36" i="13"/>
  <c r="B35" i="13"/>
  <c r="C35" i="13"/>
  <c r="D36" i="13" l="1"/>
  <c r="E36" i="13"/>
  <c r="F36" i="13"/>
  <c r="G36" i="13"/>
  <c r="H36" i="13"/>
  <c r="I36" i="13"/>
  <c r="J36" i="13"/>
  <c r="K36" i="13"/>
  <c r="L36" i="13"/>
  <c r="M36" i="13"/>
  <c r="N36" i="13"/>
  <c r="O36" i="13"/>
  <c r="P36" i="13"/>
  <c r="R36" i="13"/>
  <c r="Q36" i="13"/>
  <c r="S36" i="13"/>
  <c r="A37" i="13"/>
  <c r="B36" i="13"/>
  <c r="C36" i="13"/>
  <c r="D37" i="13" l="1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A38" i="13"/>
  <c r="B37" i="13"/>
  <c r="C37" i="13"/>
  <c r="D38" i="13" l="1"/>
  <c r="F38" i="13"/>
  <c r="E38" i="13"/>
  <c r="G38" i="13"/>
  <c r="H38" i="13"/>
  <c r="I38" i="13"/>
  <c r="J38" i="13"/>
  <c r="K38" i="13"/>
  <c r="L38" i="13"/>
  <c r="M38" i="13"/>
  <c r="N38" i="13"/>
  <c r="O38" i="13"/>
  <c r="P38" i="13"/>
  <c r="R38" i="13"/>
  <c r="Q38" i="13"/>
  <c r="S38" i="13"/>
  <c r="C38" i="13"/>
  <c r="B38" i="13"/>
  <c r="A39" i="13"/>
  <c r="D39" i="13" l="1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A40" i="13"/>
  <c r="B39" i="13"/>
  <c r="C39" i="13"/>
  <c r="D40" i="13" l="1"/>
  <c r="F40" i="13"/>
  <c r="E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B40" i="13"/>
  <c r="C40" i="13"/>
</calcChain>
</file>

<file path=xl/sharedStrings.xml><?xml version="1.0" encoding="utf-8"?>
<sst xmlns="http://schemas.openxmlformats.org/spreadsheetml/2006/main" count="68" uniqueCount="36">
  <si>
    <t>interest rate</t>
  </si>
  <si>
    <t>number of years</t>
  </si>
  <si>
    <t>Year</t>
  </si>
  <si>
    <t>NPV</t>
  </si>
  <si>
    <t>Given:</t>
  </si>
  <si>
    <t>Method #1</t>
  </si>
  <si>
    <t>Method #2</t>
  </si>
  <si>
    <t>Method #3</t>
  </si>
  <si>
    <t>Method #4</t>
  </si>
  <si>
    <t>Method #5</t>
  </si>
  <si>
    <t>Sum</t>
  </si>
  <si>
    <t>Present Value of an Ordinary Annuity for $1</t>
  </si>
  <si>
    <t>(lookup table)</t>
  </si>
  <si>
    <t>no. of years</t>
  </si>
  <si>
    <t>Mathematical equation</t>
  </si>
  <si>
    <t>Present Value of an Annuity</t>
  </si>
  <si>
    <t>Interest Factor (table lookup)</t>
  </si>
  <si>
    <t>"=PV Excel function</t>
  </si>
  <si>
    <t>amount</t>
  </si>
  <si>
    <t>interest factor (manual)</t>
  </si>
  <si>
    <t>PV(lump sum)</t>
  </si>
  <si>
    <t>Cash Flow</t>
  </si>
  <si>
    <t>interest factor (automated)</t>
  </si>
  <si>
    <t>Example of Present Value of Future Cash Flows</t>
  </si>
  <si>
    <t>Expected Cash Flow (inflows)</t>
  </si>
  <si>
    <t>source: Wikipedia</t>
  </si>
  <si>
    <t>(Present Value of an Annuity)</t>
  </si>
  <si>
    <t>(Present Value of a Lump Sum)</t>
  </si>
  <si>
    <t>Amount</t>
  </si>
  <si>
    <t>Sum of Present Value of a Lump Sum (use for a Lump Sum or when yearly amounts vary)</t>
  </si>
  <si>
    <t>Net Present Value (Excel function) (use for a Lump Sum or when yearly amounts vary)</t>
  </si>
  <si>
    <t>Present Value of a Lump Sum (or when the yearly amounts vary)</t>
  </si>
  <si>
    <r>
      <t xml:space="preserve">(i.e., </t>
    </r>
    <r>
      <rPr>
        <b/>
        <i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an Annuity is </t>
    </r>
    <r>
      <rPr>
        <b/>
        <u/>
        <sz val="10"/>
        <rFont val="Arial"/>
        <family val="2"/>
      </rPr>
      <t>equal payments</t>
    </r>
    <r>
      <rPr>
        <b/>
        <sz val="10"/>
        <rFont val="Arial"/>
        <family val="2"/>
      </rPr>
      <t xml:space="preserve"> over </t>
    </r>
    <r>
      <rPr>
        <b/>
        <u/>
        <sz val="10"/>
        <rFont val="Arial"/>
        <family val="2"/>
      </rPr>
      <t>equal time</t>
    </r>
    <r>
      <rPr>
        <b/>
        <sz val="10"/>
        <rFont val="Arial"/>
        <family val="2"/>
      </rPr>
      <t>)</t>
    </r>
  </si>
  <si>
    <r>
      <t xml:space="preserve">(i.e., an Annuity is </t>
    </r>
    <r>
      <rPr>
        <b/>
        <u/>
        <sz val="10"/>
        <rFont val="Arial"/>
        <family val="2"/>
      </rPr>
      <t>equal payments</t>
    </r>
    <r>
      <rPr>
        <b/>
        <sz val="10"/>
        <rFont val="Arial"/>
        <family val="2"/>
      </rPr>
      <t xml:space="preserve"> over </t>
    </r>
    <r>
      <rPr>
        <b/>
        <u/>
        <sz val="10"/>
        <rFont val="Arial"/>
        <family val="2"/>
      </rPr>
      <t>equal time</t>
    </r>
    <r>
      <rPr>
        <b/>
        <sz val="10"/>
        <rFont val="Arial"/>
        <family val="2"/>
      </rPr>
      <t>)</t>
    </r>
  </si>
  <si>
    <t>(varies)</t>
  </si>
  <si>
    <t>(can't use when principal varies)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</si>
</sst>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"/>
    <numFmt numFmtId="165" formatCode="&quot;$&quot;#,##0.0000"/>
    <numFmt numFmtId="166" formatCode="0.0%"/>
    <numFmt numFmtId="167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/>
    <xf numFmtId="165" fontId="0" fillId="0" borderId="0" xfId="0" applyNumberFormat="1"/>
    <xf numFmtId="166" fontId="0" fillId="0" borderId="0" xfId="0" applyNumberFormat="1"/>
    <xf numFmtId="10" fontId="3" fillId="0" borderId="0" xfId="0" applyNumberFormat="1" applyFont="1"/>
    <xf numFmtId="6" fontId="0" fillId="0" borderId="0" xfId="0" applyNumberFormat="1"/>
    <xf numFmtId="6" fontId="1" fillId="0" borderId="0" xfId="0" applyNumberFormat="1" applyFont="1"/>
    <xf numFmtId="4" fontId="0" fillId="0" borderId="0" xfId="0" applyNumberFormat="1"/>
    <xf numFmtId="167" fontId="0" fillId="0" borderId="0" xfId="0" applyNumberFormat="1"/>
    <xf numFmtId="167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6" fontId="1" fillId="0" borderId="0" xfId="0" applyNumberFormat="1" applyFont="1"/>
    <xf numFmtId="165" fontId="3" fillId="0" borderId="0" xfId="0" applyNumberFormat="1" applyFont="1"/>
    <xf numFmtId="165" fontId="2" fillId="0" borderId="1" xfId="0" applyNumberFormat="1" applyFont="1" applyBorder="1"/>
    <xf numFmtId="0" fontId="5" fillId="0" borderId="0" xfId="1"/>
    <xf numFmtId="167" fontId="3" fillId="0" borderId="0" xfId="0" applyNumberFormat="1" applyFont="1"/>
    <xf numFmtId="167" fontId="1" fillId="0" borderId="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9</xdr:col>
      <xdr:colOff>323850</xdr:colOff>
      <xdr:row>15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C41172-1E3F-4E9F-864C-BBE3A044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2571750"/>
          <a:ext cx="2152650" cy="450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146050</xdr:rowOff>
    </xdr:to>
    <xdr:sp macro="" textlink="">
      <xdr:nvSpPr>
        <xdr:cNvPr id="1025" name="AutoShape 1" descr="PV={\frac  {C}{(1+i)^{n}}}\,">
          <a:extLst>
            <a:ext uri="{FF2B5EF4-FFF2-40B4-BE49-F238E27FC236}">
              <a16:creationId xmlns:a16="http://schemas.microsoft.com/office/drawing/2014/main" id="{CDD383E0-0FA4-B223-745A-6DEB097B0F65}"/>
            </a:ext>
          </a:extLst>
        </xdr:cNvPr>
        <xdr:cNvSpPr>
          <a:spLocks noChangeAspect="1" noChangeArrowheads="1"/>
        </xdr:cNvSpPr>
      </xdr:nvSpPr>
      <xdr:spPr bwMode="auto">
        <a:xfrm>
          <a:off x="4616450" y="53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146050</xdr:rowOff>
    </xdr:to>
    <xdr:sp macro="" textlink="">
      <xdr:nvSpPr>
        <xdr:cNvPr id="1027" name="AutoShape 3" descr="PV={\frac  {C}{(1+i)^{n}}}\,">
          <a:extLst>
            <a:ext uri="{FF2B5EF4-FFF2-40B4-BE49-F238E27FC236}">
              <a16:creationId xmlns:a16="http://schemas.microsoft.com/office/drawing/2014/main" id="{25F51E49-6F2B-A413-848C-B0D6D2DDC1EB}"/>
            </a:ext>
          </a:extLst>
        </xdr:cNvPr>
        <xdr:cNvSpPr>
          <a:spLocks noChangeAspect="1" noChangeArrowheads="1"/>
        </xdr:cNvSpPr>
      </xdr:nvSpPr>
      <xdr:spPr bwMode="auto">
        <a:xfrm>
          <a:off x="4616450" y="53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742951</xdr:colOff>
      <xdr:row>27</xdr:row>
      <xdr:rowOff>63500</xdr:rowOff>
    </xdr:from>
    <xdr:to>
      <xdr:col>8</xdr:col>
      <xdr:colOff>171451</xdr:colOff>
      <xdr:row>31</xdr:row>
      <xdr:rowOff>31577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EF0A47-655B-D75A-8939-8C7A4A9F0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0101" y="5200650"/>
          <a:ext cx="1397000" cy="603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146050</xdr:rowOff>
    </xdr:to>
    <xdr:sp macro="" textlink="">
      <xdr:nvSpPr>
        <xdr:cNvPr id="3" name="AutoShape 1" descr="PV={\frac  {C}{(1+i)^{n}}}\,">
          <a:extLst>
            <a:ext uri="{FF2B5EF4-FFF2-40B4-BE49-F238E27FC236}">
              <a16:creationId xmlns:a16="http://schemas.microsoft.com/office/drawing/2014/main" id="{55F05391-B175-4E31-BA11-462C5A3DC417}"/>
            </a:ext>
          </a:extLst>
        </xdr:cNvPr>
        <xdr:cNvSpPr>
          <a:spLocks noChangeAspect="1" noChangeArrowheads="1"/>
        </xdr:cNvSpPr>
      </xdr:nvSpPr>
      <xdr:spPr bwMode="auto">
        <a:xfrm>
          <a:off x="4616450" y="529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146050</xdr:rowOff>
    </xdr:to>
    <xdr:sp macro="" textlink="">
      <xdr:nvSpPr>
        <xdr:cNvPr id="4" name="AutoShape 3" descr="PV={\frac  {C}{(1+i)^{n}}}\,">
          <a:extLst>
            <a:ext uri="{FF2B5EF4-FFF2-40B4-BE49-F238E27FC236}">
              <a16:creationId xmlns:a16="http://schemas.microsoft.com/office/drawing/2014/main" id="{D8191EAC-8C4A-4935-B0CE-7BA3E19E21E0}"/>
            </a:ext>
          </a:extLst>
        </xdr:cNvPr>
        <xdr:cNvSpPr>
          <a:spLocks noChangeAspect="1" noChangeArrowheads="1"/>
        </xdr:cNvSpPr>
      </xdr:nvSpPr>
      <xdr:spPr bwMode="auto">
        <a:xfrm>
          <a:off x="4616450" y="529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742951</xdr:colOff>
      <xdr:row>27</xdr:row>
      <xdr:rowOff>63500</xdr:rowOff>
    </xdr:from>
    <xdr:to>
      <xdr:col>8</xdr:col>
      <xdr:colOff>171451</xdr:colOff>
      <xdr:row>31</xdr:row>
      <xdr:rowOff>31577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D28A87-249B-4A02-8002-A0606074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1" y="5200650"/>
          <a:ext cx="1397000" cy="603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0</xdr:rowOff>
    </xdr:from>
    <xdr:to>
      <xdr:col>4</xdr:col>
      <xdr:colOff>85725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5775"/>
          <a:ext cx="20478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Time_value_of_money" TargetMode="External"/><Relationship Id="rId1" Type="http://schemas.openxmlformats.org/officeDocument/2006/relationships/hyperlink" Target="https://en.wikipedia.org/wiki/Present_valu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.wikipedia.org/wiki/Present_valu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tabSelected="1" zoomScaleNormal="100" workbookViewId="0">
      <selection activeCell="E15" sqref="E15"/>
    </sheetView>
  </sheetViews>
  <sheetFormatPr defaultRowHeight="12.5" x14ac:dyDescent="0.25"/>
  <cols>
    <col min="1" max="4" width="10.7265625" customWidth="1"/>
    <col min="5" max="5" width="12.453125" customWidth="1"/>
    <col min="6" max="6" width="10.7265625" customWidth="1"/>
  </cols>
  <sheetData>
    <row r="1" spans="1:11" x14ac:dyDescent="0.25">
      <c r="A1" s="4" t="s">
        <v>23</v>
      </c>
    </row>
    <row r="2" spans="1:11" x14ac:dyDescent="0.25">
      <c r="A2" s="4"/>
    </row>
    <row r="3" spans="1:11" ht="13" x14ac:dyDescent="0.3">
      <c r="A3" s="1" t="s">
        <v>15</v>
      </c>
    </row>
    <row r="4" spans="1:11" ht="13" x14ac:dyDescent="0.3">
      <c r="A4" s="1" t="s">
        <v>33</v>
      </c>
    </row>
    <row r="5" spans="1:11" ht="13" x14ac:dyDescent="0.3">
      <c r="A5" s="1"/>
    </row>
    <row r="6" spans="1:11" ht="13" x14ac:dyDescent="0.3">
      <c r="A6" s="1"/>
    </row>
    <row r="7" spans="1:11" x14ac:dyDescent="0.25">
      <c r="A7" s="4" t="s">
        <v>4</v>
      </c>
    </row>
    <row r="9" spans="1:11" x14ac:dyDescent="0.25">
      <c r="A9" s="4" t="s">
        <v>24</v>
      </c>
      <c r="D9" s="14">
        <v>1000</v>
      </c>
    </row>
    <row r="10" spans="1:11" x14ac:dyDescent="0.25">
      <c r="A10" t="s">
        <v>0</v>
      </c>
      <c r="D10" s="10">
        <v>0.06</v>
      </c>
      <c r="E10" s="3"/>
    </row>
    <row r="11" spans="1:11" x14ac:dyDescent="0.25">
      <c r="A11" t="s">
        <v>1</v>
      </c>
      <c r="D11">
        <v>4</v>
      </c>
      <c r="E11" s="3"/>
    </row>
    <row r="12" spans="1:11" x14ac:dyDescent="0.25">
      <c r="E12" s="3"/>
    </row>
    <row r="13" spans="1:11" x14ac:dyDescent="0.25">
      <c r="E13" s="3"/>
    </row>
    <row r="14" spans="1:11" x14ac:dyDescent="0.25">
      <c r="E14" s="3"/>
    </row>
    <row r="15" spans="1:11" ht="13" x14ac:dyDescent="0.3">
      <c r="A15" s="4" t="s">
        <v>5</v>
      </c>
      <c r="B15" s="4" t="s">
        <v>14</v>
      </c>
      <c r="E15" s="23">
        <f>(D$9/D$10)*(1-(1/(1+D$10)^D$11))</f>
        <v>3465.1056126996596</v>
      </c>
      <c r="K15" s="21" t="s">
        <v>25</v>
      </c>
    </row>
    <row r="16" spans="1:11" x14ac:dyDescent="0.25">
      <c r="A16" s="4"/>
      <c r="B16" s="4"/>
      <c r="E16" s="3"/>
      <c r="K16" s="4" t="s">
        <v>26</v>
      </c>
    </row>
    <row r="17" spans="1:11" x14ac:dyDescent="0.25">
      <c r="A17" s="4"/>
      <c r="E17" s="3"/>
    </row>
    <row r="18" spans="1:11" x14ac:dyDescent="0.25">
      <c r="A18" s="4" t="s">
        <v>6</v>
      </c>
      <c r="B18" s="4" t="s">
        <v>16</v>
      </c>
      <c r="E18" s="3"/>
    </row>
    <row r="19" spans="1:11" x14ac:dyDescent="0.25">
      <c r="A19" s="4"/>
      <c r="B19" s="4"/>
      <c r="C19" s="4" t="s">
        <v>19</v>
      </c>
      <c r="D19" s="4"/>
      <c r="E19" s="8">
        <f>'PV-lookup'!$L$14</f>
        <v>3.4651056126996598</v>
      </c>
      <c r="F19" s="8"/>
    </row>
    <row r="20" spans="1:11" x14ac:dyDescent="0.25">
      <c r="A20" s="4"/>
      <c r="B20" s="4"/>
      <c r="C20" s="4" t="s">
        <v>22</v>
      </c>
      <c r="D20" s="4"/>
      <c r="E20" s="8">
        <f>INDEX('PV-lookup'!B11:S40,D11,((D10*100)*2)-1)</f>
        <v>3.4651056126996598</v>
      </c>
      <c r="F20" s="8"/>
    </row>
    <row r="21" spans="1:11" ht="13" x14ac:dyDescent="0.3">
      <c r="A21" s="4"/>
      <c r="C21" s="4" t="s">
        <v>18</v>
      </c>
      <c r="E21" s="23">
        <f>D9*E19</f>
        <v>3465.1056126996596</v>
      </c>
    </row>
    <row r="22" spans="1:11" x14ac:dyDescent="0.25">
      <c r="A22" s="4"/>
      <c r="C22" s="4"/>
      <c r="E22" s="3"/>
    </row>
    <row r="23" spans="1:11" x14ac:dyDescent="0.25">
      <c r="A23" s="4"/>
      <c r="E23" s="3"/>
    </row>
    <row r="24" spans="1:11" ht="13" x14ac:dyDescent="0.3">
      <c r="A24" s="4" t="s">
        <v>7</v>
      </c>
      <c r="B24" s="7" t="s">
        <v>17</v>
      </c>
      <c r="E24" s="23">
        <f>PV(D$10,D$11,-D$9)</f>
        <v>3465.10561269966</v>
      </c>
    </row>
    <row r="25" spans="1:11" x14ac:dyDescent="0.25">
      <c r="E25" s="3"/>
    </row>
    <row r="26" spans="1:11" x14ac:dyDescent="0.25">
      <c r="E26" s="3"/>
    </row>
    <row r="27" spans="1:11" x14ac:dyDescent="0.25">
      <c r="A27" s="4" t="s">
        <v>8</v>
      </c>
      <c r="B27" s="7" t="s">
        <v>29</v>
      </c>
      <c r="E27" s="3"/>
    </row>
    <row r="28" spans="1:11" x14ac:dyDescent="0.25">
      <c r="E28" s="3"/>
    </row>
    <row r="29" spans="1:11" x14ac:dyDescent="0.25">
      <c r="C29" s="6" t="s">
        <v>2</v>
      </c>
      <c r="D29" s="6" t="s">
        <v>28</v>
      </c>
      <c r="E29" s="5" t="s">
        <v>20</v>
      </c>
      <c r="K29" s="21" t="s">
        <v>25</v>
      </c>
    </row>
    <row r="30" spans="1:11" x14ac:dyDescent="0.25">
      <c r="C30">
        <v>1</v>
      </c>
      <c r="D30" s="3">
        <v>1000</v>
      </c>
      <c r="E30" s="14">
        <f>D30/((1+D$10)^C30)</f>
        <v>943.39622641509425</v>
      </c>
      <c r="K30" s="4" t="s">
        <v>27</v>
      </c>
    </row>
    <row r="31" spans="1:11" x14ac:dyDescent="0.25">
      <c r="C31">
        <f>C30+1</f>
        <v>2</v>
      </c>
      <c r="D31" s="3">
        <v>1000</v>
      </c>
      <c r="E31" s="14">
        <f t="shared" ref="E31:E33" si="0">D31/((1+D$10)^C31)</f>
        <v>889.99644001423985</v>
      </c>
    </row>
    <row r="32" spans="1:11" x14ac:dyDescent="0.25">
      <c r="C32">
        <f t="shared" ref="C32:C33" si="1">C31+1</f>
        <v>3</v>
      </c>
      <c r="D32" s="3">
        <v>1000</v>
      </c>
      <c r="E32" s="14">
        <f t="shared" si="0"/>
        <v>839.61928303230161</v>
      </c>
    </row>
    <row r="33" spans="1:6" x14ac:dyDescent="0.25">
      <c r="C33">
        <f t="shared" si="1"/>
        <v>4</v>
      </c>
      <c r="D33" s="3">
        <v>1000</v>
      </c>
      <c r="E33" s="14">
        <f t="shared" si="0"/>
        <v>792.09366323802044</v>
      </c>
    </row>
    <row r="34" spans="1:6" ht="13" x14ac:dyDescent="0.3">
      <c r="C34" s="4" t="s">
        <v>10</v>
      </c>
      <c r="E34" s="23">
        <f>SUM(E30:E33)</f>
        <v>3465.1056126996559</v>
      </c>
    </row>
    <row r="35" spans="1:6" x14ac:dyDescent="0.25">
      <c r="D35" s="4"/>
      <c r="E35" s="3"/>
    </row>
    <row r="36" spans="1:6" x14ac:dyDescent="0.25">
      <c r="E36" s="3"/>
    </row>
    <row r="37" spans="1:6" x14ac:dyDescent="0.25">
      <c r="A37" s="4" t="s">
        <v>9</v>
      </c>
      <c r="B37" s="4" t="s">
        <v>30</v>
      </c>
      <c r="E37" s="3"/>
    </row>
    <row r="38" spans="1:6" x14ac:dyDescent="0.25">
      <c r="D38" s="6"/>
      <c r="E38" s="6" t="s">
        <v>21</v>
      </c>
      <c r="F38" s="4"/>
    </row>
    <row r="39" spans="1:6" x14ac:dyDescent="0.25">
      <c r="A39" s="4"/>
      <c r="E39" s="13">
        <f>D$9</f>
        <v>1000</v>
      </c>
      <c r="F39" s="3"/>
    </row>
    <row r="40" spans="1:6" x14ac:dyDescent="0.25">
      <c r="E40" s="13">
        <f t="shared" ref="E40:E42" si="2">D$9</f>
        <v>1000</v>
      </c>
      <c r="F40" s="3"/>
    </row>
    <row r="41" spans="1:6" x14ac:dyDescent="0.25">
      <c r="E41" s="13">
        <f t="shared" si="2"/>
        <v>1000</v>
      </c>
      <c r="F41" s="3"/>
    </row>
    <row r="42" spans="1:6" x14ac:dyDescent="0.25">
      <c r="E42" s="13">
        <f t="shared" si="2"/>
        <v>1000</v>
      </c>
      <c r="F42" s="3"/>
    </row>
    <row r="43" spans="1:6" ht="13" x14ac:dyDescent="0.3">
      <c r="D43" s="4" t="s">
        <v>3</v>
      </c>
      <c r="E43" s="23">
        <f>NPV(D10,E39:E42)</f>
        <v>3465.1056126996559</v>
      </c>
      <c r="F43" s="12"/>
    </row>
    <row r="44" spans="1:6" x14ac:dyDescent="0.25">
      <c r="E44" s="11"/>
    </row>
  </sheetData>
  <hyperlinks>
    <hyperlink ref="K29" r:id="rId1" location="Present_value_of_a_lump_sum" xr:uid="{3884A3D8-0CD4-43E5-8B5C-295CE11E28E0}"/>
    <hyperlink ref="K15" r:id="rId2" location="Present_value_of_an_annuity_for_n_payment_periods" xr:uid="{62274A00-CA34-4BC5-A29D-FEFCC111CA9B}"/>
  </hyperlinks>
  <pageMargins left="0.75" right="0.75" top="1" bottom="1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1C9FA-8323-4EA4-94EB-E12813EBAC25}">
  <dimension ref="A1:K44"/>
  <sheetViews>
    <sheetView zoomScaleNormal="100" workbookViewId="0"/>
  </sheetViews>
  <sheetFormatPr defaultRowHeight="12.5" x14ac:dyDescent="0.25"/>
  <cols>
    <col min="1" max="4" width="10.7265625" customWidth="1"/>
    <col min="5" max="5" width="12.453125" customWidth="1"/>
    <col min="6" max="6" width="10.7265625" customWidth="1"/>
  </cols>
  <sheetData>
    <row r="1" spans="1:11" x14ac:dyDescent="0.25">
      <c r="A1" s="4" t="s">
        <v>23</v>
      </c>
    </row>
    <row r="2" spans="1:11" x14ac:dyDescent="0.25">
      <c r="A2" s="4"/>
    </row>
    <row r="3" spans="1:11" ht="13" x14ac:dyDescent="0.3">
      <c r="A3" s="1" t="s">
        <v>31</v>
      </c>
    </row>
    <row r="4" spans="1:11" ht="13" x14ac:dyDescent="0.3">
      <c r="A4" s="1" t="s">
        <v>32</v>
      </c>
    </row>
    <row r="5" spans="1:11" ht="13" x14ac:dyDescent="0.3">
      <c r="A5" s="1"/>
    </row>
    <row r="6" spans="1:11" ht="13" x14ac:dyDescent="0.3">
      <c r="A6" s="1"/>
    </row>
    <row r="7" spans="1:11" x14ac:dyDescent="0.25">
      <c r="A7" s="4" t="s">
        <v>4</v>
      </c>
    </row>
    <row r="9" spans="1:11" x14ac:dyDescent="0.25">
      <c r="A9" s="4" t="s">
        <v>24</v>
      </c>
      <c r="D9" s="22" t="s">
        <v>34</v>
      </c>
    </row>
    <row r="10" spans="1:11" x14ac:dyDescent="0.25">
      <c r="A10" t="s">
        <v>0</v>
      </c>
      <c r="D10" s="10">
        <v>0.06</v>
      </c>
      <c r="E10" s="3"/>
    </row>
    <row r="11" spans="1:11" x14ac:dyDescent="0.25">
      <c r="A11" t="s">
        <v>1</v>
      </c>
      <c r="D11">
        <v>4</v>
      </c>
      <c r="E11" s="3"/>
    </row>
    <row r="12" spans="1:11" x14ac:dyDescent="0.25">
      <c r="E12" s="3"/>
    </row>
    <row r="13" spans="1:11" x14ac:dyDescent="0.25">
      <c r="E13" s="3"/>
    </row>
    <row r="14" spans="1:11" x14ac:dyDescent="0.25">
      <c r="E14" s="3"/>
    </row>
    <row r="15" spans="1:11" ht="13" x14ac:dyDescent="0.3">
      <c r="A15" s="4" t="s">
        <v>5</v>
      </c>
      <c r="B15" s="4" t="s">
        <v>14</v>
      </c>
      <c r="E15" s="15" t="s">
        <v>35</v>
      </c>
      <c r="K15" s="21"/>
    </row>
    <row r="16" spans="1:11" x14ac:dyDescent="0.25">
      <c r="A16" s="4"/>
      <c r="B16" s="4"/>
      <c r="E16" s="3"/>
      <c r="K16" s="4"/>
    </row>
    <row r="17" spans="1:11" x14ac:dyDescent="0.25">
      <c r="A17" s="4"/>
      <c r="E17" s="3"/>
    </row>
    <row r="18" spans="1:11" x14ac:dyDescent="0.25">
      <c r="A18" s="4" t="s">
        <v>6</v>
      </c>
      <c r="B18" s="4" t="s">
        <v>16</v>
      </c>
      <c r="E18" s="3"/>
    </row>
    <row r="19" spans="1:11" ht="13" x14ac:dyDescent="0.3">
      <c r="A19" s="4"/>
      <c r="B19" s="4"/>
      <c r="C19" s="4" t="s">
        <v>19</v>
      </c>
      <c r="D19" s="4"/>
      <c r="E19" s="15" t="s">
        <v>35</v>
      </c>
      <c r="F19" s="8"/>
    </row>
    <row r="20" spans="1:11" ht="13" x14ac:dyDescent="0.3">
      <c r="A20" s="4"/>
      <c r="B20" s="4"/>
      <c r="C20" s="4" t="s">
        <v>22</v>
      </c>
      <c r="D20" s="4"/>
      <c r="E20" s="15" t="s">
        <v>35</v>
      </c>
      <c r="F20" s="8"/>
    </row>
    <row r="21" spans="1:11" ht="13" x14ac:dyDescent="0.3">
      <c r="A21" s="4"/>
      <c r="C21" s="4" t="s">
        <v>18</v>
      </c>
      <c r="E21" s="15" t="s">
        <v>35</v>
      </c>
    </row>
    <row r="22" spans="1:11" x14ac:dyDescent="0.25">
      <c r="A22" s="4"/>
      <c r="C22" s="4"/>
      <c r="E22" s="3"/>
    </row>
    <row r="23" spans="1:11" x14ac:dyDescent="0.25">
      <c r="A23" s="4"/>
      <c r="E23" s="3"/>
    </row>
    <row r="24" spans="1:11" ht="13" x14ac:dyDescent="0.3">
      <c r="A24" s="4" t="s">
        <v>7</v>
      </c>
      <c r="B24" s="7" t="s">
        <v>17</v>
      </c>
      <c r="E24" s="15" t="s">
        <v>35</v>
      </c>
    </row>
    <row r="25" spans="1:11" x14ac:dyDescent="0.25">
      <c r="E25" s="3"/>
    </row>
    <row r="26" spans="1:11" x14ac:dyDescent="0.25">
      <c r="E26" s="3"/>
    </row>
    <row r="27" spans="1:11" x14ac:dyDescent="0.25">
      <c r="A27" s="4" t="s">
        <v>8</v>
      </c>
      <c r="B27" s="7" t="s">
        <v>29</v>
      </c>
      <c r="E27" s="3"/>
    </row>
    <row r="28" spans="1:11" x14ac:dyDescent="0.25">
      <c r="E28" s="3"/>
    </row>
    <row r="29" spans="1:11" x14ac:dyDescent="0.25">
      <c r="C29" s="6" t="s">
        <v>2</v>
      </c>
      <c r="D29" s="6" t="s">
        <v>28</v>
      </c>
      <c r="E29" s="5" t="s">
        <v>20</v>
      </c>
      <c r="K29" s="21" t="s">
        <v>25</v>
      </c>
    </row>
    <row r="30" spans="1:11" x14ac:dyDescent="0.25">
      <c r="C30">
        <v>1</v>
      </c>
      <c r="D30" s="3">
        <v>775</v>
      </c>
      <c r="E30" s="14">
        <f>D30/((1+D$10)^C30)</f>
        <v>731.13207547169804</v>
      </c>
      <c r="K30" s="4" t="s">
        <v>27</v>
      </c>
    </row>
    <row r="31" spans="1:11" x14ac:dyDescent="0.25">
      <c r="C31">
        <f>C30+1</f>
        <v>2</v>
      </c>
      <c r="D31" s="3">
        <v>1100</v>
      </c>
      <c r="E31" s="14">
        <f t="shared" ref="E31:E33" si="0">D31/((1+D$10)^C31)</f>
        <v>978.99608401566377</v>
      </c>
    </row>
    <row r="32" spans="1:11" x14ac:dyDescent="0.25">
      <c r="C32">
        <f t="shared" ref="C32:C33" si="1">C31+1</f>
        <v>3</v>
      </c>
      <c r="D32" s="3">
        <v>980</v>
      </c>
      <c r="E32" s="14">
        <f t="shared" si="0"/>
        <v>822.8268973716556</v>
      </c>
    </row>
    <row r="33" spans="1:6" x14ac:dyDescent="0.25">
      <c r="C33">
        <f t="shared" si="1"/>
        <v>4</v>
      </c>
      <c r="D33" s="3">
        <v>1005</v>
      </c>
      <c r="E33" s="14">
        <f t="shared" si="0"/>
        <v>796.05413155421047</v>
      </c>
    </row>
    <row r="34" spans="1:6" ht="13" x14ac:dyDescent="0.3">
      <c r="C34" s="4" t="s">
        <v>10</v>
      </c>
      <c r="E34" s="23">
        <f>SUM(E30:E33)</f>
        <v>3329.009188413228</v>
      </c>
    </row>
    <row r="35" spans="1:6" x14ac:dyDescent="0.25">
      <c r="D35" s="4"/>
      <c r="E35" s="3"/>
    </row>
    <row r="36" spans="1:6" x14ac:dyDescent="0.25">
      <c r="E36" s="3"/>
    </row>
    <row r="37" spans="1:6" x14ac:dyDescent="0.25">
      <c r="A37" s="4" t="s">
        <v>9</v>
      </c>
      <c r="B37" s="4" t="s">
        <v>30</v>
      </c>
      <c r="E37" s="3"/>
    </row>
    <row r="38" spans="1:6" x14ac:dyDescent="0.25">
      <c r="D38" s="6"/>
      <c r="E38" s="6" t="s">
        <v>21</v>
      </c>
      <c r="F38" s="4"/>
    </row>
    <row r="39" spans="1:6" x14ac:dyDescent="0.25">
      <c r="A39" s="4"/>
      <c r="E39" s="13">
        <f>D30</f>
        <v>775</v>
      </c>
      <c r="F39" s="3"/>
    </row>
    <row r="40" spans="1:6" x14ac:dyDescent="0.25">
      <c r="E40" s="13">
        <f t="shared" ref="E40:E42" si="2">D31</f>
        <v>1100</v>
      </c>
      <c r="F40" s="3"/>
    </row>
    <row r="41" spans="1:6" x14ac:dyDescent="0.25">
      <c r="E41" s="13">
        <f t="shared" si="2"/>
        <v>980</v>
      </c>
      <c r="F41" s="3"/>
    </row>
    <row r="42" spans="1:6" x14ac:dyDescent="0.25">
      <c r="E42" s="13">
        <f t="shared" si="2"/>
        <v>1005</v>
      </c>
      <c r="F42" s="3"/>
    </row>
    <row r="43" spans="1:6" ht="13" x14ac:dyDescent="0.3">
      <c r="D43" s="4" t="s">
        <v>3</v>
      </c>
      <c r="E43" s="23">
        <f>NPV(D10,E39:E42)</f>
        <v>3329.009188413228</v>
      </c>
      <c r="F43" s="12"/>
    </row>
    <row r="44" spans="1:6" x14ac:dyDescent="0.25">
      <c r="E44" s="11"/>
    </row>
  </sheetData>
  <hyperlinks>
    <hyperlink ref="K29" r:id="rId1" location="Present_value_of_a_lump_sum" xr:uid="{A6B173A9-B309-4700-AA78-7437E8DC589F}"/>
  </hyperlinks>
  <pageMargins left="0.75" right="0.75" top="1" bottom="1" header="0.5" footer="0.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0"/>
  <sheetViews>
    <sheetView workbookViewId="0">
      <selection activeCell="L14" sqref="L14"/>
    </sheetView>
  </sheetViews>
  <sheetFormatPr defaultRowHeight="12.5" x14ac:dyDescent="0.25"/>
  <cols>
    <col min="1" max="6" width="10.7265625" customWidth="1"/>
    <col min="257" max="262" width="10.7265625" customWidth="1"/>
    <col min="513" max="518" width="10.7265625" customWidth="1"/>
    <col min="769" max="774" width="10.7265625" customWidth="1"/>
    <col min="1025" max="1030" width="10.7265625" customWidth="1"/>
    <col min="1281" max="1286" width="10.7265625" customWidth="1"/>
    <col min="1537" max="1542" width="10.7265625" customWidth="1"/>
    <col min="1793" max="1798" width="10.7265625" customWidth="1"/>
    <col min="2049" max="2054" width="10.7265625" customWidth="1"/>
    <col min="2305" max="2310" width="10.7265625" customWidth="1"/>
    <col min="2561" max="2566" width="10.7265625" customWidth="1"/>
    <col min="2817" max="2822" width="10.7265625" customWidth="1"/>
    <col min="3073" max="3078" width="10.7265625" customWidth="1"/>
    <col min="3329" max="3334" width="10.7265625" customWidth="1"/>
    <col min="3585" max="3590" width="10.7265625" customWidth="1"/>
    <col min="3841" max="3846" width="10.7265625" customWidth="1"/>
    <col min="4097" max="4102" width="10.7265625" customWidth="1"/>
    <col min="4353" max="4358" width="10.7265625" customWidth="1"/>
    <col min="4609" max="4614" width="10.7265625" customWidth="1"/>
    <col min="4865" max="4870" width="10.7265625" customWidth="1"/>
    <col min="5121" max="5126" width="10.7265625" customWidth="1"/>
    <col min="5377" max="5382" width="10.7265625" customWidth="1"/>
    <col min="5633" max="5638" width="10.7265625" customWidth="1"/>
    <col min="5889" max="5894" width="10.7265625" customWidth="1"/>
    <col min="6145" max="6150" width="10.7265625" customWidth="1"/>
    <col min="6401" max="6406" width="10.7265625" customWidth="1"/>
    <col min="6657" max="6662" width="10.7265625" customWidth="1"/>
    <col min="6913" max="6918" width="10.7265625" customWidth="1"/>
    <col min="7169" max="7174" width="10.7265625" customWidth="1"/>
    <col min="7425" max="7430" width="10.7265625" customWidth="1"/>
    <col min="7681" max="7686" width="10.7265625" customWidth="1"/>
    <col min="7937" max="7942" width="10.7265625" customWidth="1"/>
    <col min="8193" max="8198" width="10.7265625" customWidth="1"/>
    <col min="8449" max="8454" width="10.7265625" customWidth="1"/>
    <col min="8705" max="8710" width="10.7265625" customWidth="1"/>
    <col min="8961" max="8966" width="10.7265625" customWidth="1"/>
    <col min="9217" max="9222" width="10.7265625" customWidth="1"/>
    <col min="9473" max="9478" width="10.7265625" customWidth="1"/>
    <col min="9729" max="9734" width="10.7265625" customWidth="1"/>
    <col min="9985" max="9990" width="10.7265625" customWidth="1"/>
    <col min="10241" max="10246" width="10.7265625" customWidth="1"/>
    <col min="10497" max="10502" width="10.7265625" customWidth="1"/>
    <col min="10753" max="10758" width="10.7265625" customWidth="1"/>
    <col min="11009" max="11014" width="10.7265625" customWidth="1"/>
    <col min="11265" max="11270" width="10.7265625" customWidth="1"/>
    <col min="11521" max="11526" width="10.7265625" customWidth="1"/>
    <col min="11777" max="11782" width="10.7265625" customWidth="1"/>
    <col min="12033" max="12038" width="10.7265625" customWidth="1"/>
    <col min="12289" max="12294" width="10.7265625" customWidth="1"/>
    <col min="12545" max="12550" width="10.7265625" customWidth="1"/>
    <col min="12801" max="12806" width="10.7265625" customWidth="1"/>
    <col min="13057" max="13062" width="10.7265625" customWidth="1"/>
    <col min="13313" max="13318" width="10.7265625" customWidth="1"/>
    <col min="13569" max="13574" width="10.7265625" customWidth="1"/>
    <col min="13825" max="13830" width="10.7265625" customWidth="1"/>
    <col min="14081" max="14086" width="10.7265625" customWidth="1"/>
    <col min="14337" max="14342" width="10.7265625" customWidth="1"/>
    <col min="14593" max="14598" width="10.7265625" customWidth="1"/>
    <col min="14849" max="14854" width="10.7265625" customWidth="1"/>
    <col min="15105" max="15110" width="10.7265625" customWidth="1"/>
    <col min="15361" max="15366" width="10.7265625" customWidth="1"/>
    <col min="15617" max="15622" width="10.7265625" customWidth="1"/>
    <col min="15873" max="15878" width="10.7265625" customWidth="1"/>
    <col min="16129" max="16134" width="10.7265625" customWidth="1"/>
  </cols>
  <sheetData>
    <row r="1" spans="1:19" x14ac:dyDescent="0.25">
      <c r="A1" t="s">
        <v>11</v>
      </c>
      <c r="E1" s="3"/>
    </row>
    <row r="2" spans="1:19" x14ac:dyDescent="0.25">
      <c r="A2" t="s">
        <v>12</v>
      </c>
    </row>
    <row r="9" spans="1:19" ht="13" x14ac:dyDescent="0.3">
      <c r="B9" s="1" t="s">
        <v>0</v>
      </c>
    </row>
    <row r="10" spans="1:19" ht="13" x14ac:dyDescent="0.3">
      <c r="A10" s="1" t="s">
        <v>13</v>
      </c>
      <c r="B10" s="9">
        <v>0.01</v>
      </c>
      <c r="C10" s="9">
        <f>B10+0.005</f>
        <v>1.4999999999999999E-2</v>
      </c>
      <c r="D10" s="9">
        <f t="shared" ref="D10:Q10" si="0">C10+0.005</f>
        <v>0.02</v>
      </c>
      <c r="E10" s="9">
        <f t="shared" si="0"/>
        <v>2.5000000000000001E-2</v>
      </c>
      <c r="F10" s="9">
        <f t="shared" si="0"/>
        <v>3.0000000000000002E-2</v>
      </c>
      <c r="G10" s="9">
        <f t="shared" si="0"/>
        <v>3.5000000000000003E-2</v>
      </c>
      <c r="H10" s="9">
        <f t="shared" si="0"/>
        <v>0.04</v>
      </c>
      <c r="I10" s="9">
        <f t="shared" si="0"/>
        <v>4.4999999999999998E-2</v>
      </c>
      <c r="J10" s="9">
        <f t="shared" si="0"/>
        <v>4.9999999999999996E-2</v>
      </c>
      <c r="K10" s="18">
        <f t="shared" si="0"/>
        <v>5.4999999999999993E-2</v>
      </c>
      <c r="L10" s="9">
        <f t="shared" si="0"/>
        <v>5.9999999999999991E-2</v>
      </c>
      <c r="M10" s="9">
        <f t="shared" si="0"/>
        <v>6.4999999999999988E-2</v>
      </c>
      <c r="N10" s="9">
        <f t="shared" si="0"/>
        <v>6.9999999999999993E-2</v>
      </c>
      <c r="O10" s="9">
        <f t="shared" si="0"/>
        <v>7.4999999999999997E-2</v>
      </c>
      <c r="P10" s="9">
        <f t="shared" si="0"/>
        <v>0.08</v>
      </c>
      <c r="Q10" s="9">
        <f t="shared" si="0"/>
        <v>8.5000000000000006E-2</v>
      </c>
      <c r="R10" s="9">
        <f t="shared" ref="R10:S10" si="1">Q10+0.005</f>
        <v>9.0000000000000011E-2</v>
      </c>
      <c r="S10" s="9">
        <f t="shared" si="1"/>
        <v>9.5000000000000015E-2</v>
      </c>
    </row>
    <row r="11" spans="1:19" x14ac:dyDescent="0.25">
      <c r="A11">
        <v>1</v>
      </c>
      <c r="B11" s="19">
        <f t="shared" ref="B11:Q27" si="2">(1/B$10)*(1-(1/(1+B$10)^$A11))</f>
        <v>0.99009900990099098</v>
      </c>
      <c r="C11" s="19">
        <f t="shared" si="2"/>
        <v>0.98522167487683876</v>
      </c>
      <c r="D11" s="19">
        <f t="shared" si="2"/>
        <v>0.98039215686274717</v>
      </c>
      <c r="E11" s="19">
        <f t="shared" si="2"/>
        <v>0.9756097560975574</v>
      </c>
      <c r="F11" s="19">
        <f t="shared" si="2"/>
        <v>0.97087378640776645</v>
      </c>
      <c r="G11" s="19">
        <f t="shared" si="2"/>
        <v>0.9661835748792249</v>
      </c>
      <c r="H11" s="19">
        <f t="shared" si="2"/>
        <v>0.96153846153846367</v>
      </c>
      <c r="I11" s="19">
        <f t="shared" si="2"/>
        <v>0.95693779904305976</v>
      </c>
      <c r="J11" s="19">
        <f t="shared" si="2"/>
        <v>0.95238095238095344</v>
      </c>
      <c r="K11" s="19">
        <f t="shared" si="2"/>
        <v>0.94786729857819885</v>
      </c>
      <c r="L11" s="19">
        <f t="shared" si="2"/>
        <v>0.94339622641509602</v>
      </c>
      <c r="M11" s="19">
        <f t="shared" si="2"/>
        <v>0.93896713615023475</v>
      </c>
      <c r="N11" s="19">
        <f t="shared" si="2"/>
        <v>0.93457943925233655</v>
      </c>
      <c r="O11" s="19">
        <f t="shared" si="2"/>
        <v>0.93023255813953509</v>
      </c>
      <c r="P11" s="19">
        <f t="shared" si="2"/>
        <v>0.92592592592592726</v>
      </c>
      <c r="Q11" s="19">
        <f t="shared" si="2"/>
        <v>0.9216589861751151</v>
      </c>
      <c r="R11" s="19">
        <f t="shared" ref="R11:S18" si="3">(1/R$10)*(1-(1/(1+R$10)^$A11))</f>
        <v>0.91743119266055095</v>
      </c>
      <c r="S11" s="19">
        <f t="shared" si="3"/>
        <v>0.91324200913241937</v>
      </c>
    </row>
    <row r="12" spans="1:19" x14ac:dyDescent="0.25">
      <c r="A12">
        <f>A11+1</f>
        <v>2</v>
      </c>
      <c r="B12" s="19">
        <f t="shared" si="2"/>
        <v>1.9703950593079167</v>
      </c>
      <c r="C12" s="19">
        <f t="shared" si="2"/>
        <v>1.9558834235239668</v>
      </c>
      <c r="D12" s="19">
        <f t="shared" si="2"/>
        <v>1.9415609381007282</v>
      </c>
      <c r="E12" s="19">
        <f t="shared" si="2"/>
        <v>1.9274241522903024</v>
      </c>
      <c r="F12" s="19">
        <f t="shared" si="2"/>
        <v>1.9134696955415214</v>
      </c>
      <c r="G12" s="19">
        <f t="shared" si="2"/>
        <v>1.8996942752456272</v>
      </c>
      <c r="H12" s="19">
        <f t="shared" si="2"/>
        <v>1.8860946745562157</v>
      </c>
      <c r="I12" s="19">
        <f t="shared" si="2"/>
        <v>1.8726677502804396</v>
      </c>
      <c r="J12" s="19">
        <f t="shared" si="2"/>
        <v>1.8594104308390036</v>
      </c>
      <c r="K12" s="19">
        <f t="shared" si="2"/>
        <v>1.8463197142921299</v>
      </c>
      <c r="L12" s="19">
        <f t="shared" si="2"/>
        <v>1.8333926664293363</v>
      </c>
      <c r="M12" s="19">
        <f t="shared" si="2"/>
        <v>1.8206264189204067</v>
      </c>
      <c r="N12" s="19">
        <f t="shared" si="2"/>
        <v>1.8080181675255491</v>
      </c>
      <c r="O12" s="19">
        <f t="shared" si="2"/>
        <v>1.7955651703623574</v>
      </c>
      <c r="P12" s="19">
        <f t="shared" si="2"/>
        <v>1.7832647462277098</v>
      </c>
      <c r="Q12" s="19">
        <f t="shared" si="2"/>
        <v>1.7711142729724554</v>
      </c>
      <c r="R12" s="19">
        <f t="shared" si="3"/>
        <v>1.7591111859271114</v>
      </c>
      <c r="S12" s="19">
        <f t="shared" si="3"/>
        <v>1.7472529763766387</v>
      </c>
    </row>
    <row r="13" spans="1:19" x14ac:dyDescent="0.25">
      <c r="A13">
        <f t="shared" ref="A13:A40" si="4">A12+1</f>
        <v>3</v>
      </c>
      <c r="B13" s="19">
        <f t="shared" si="2"/>
        <v>2.9409852072355469</v>
      </c>
      <c r="C13" s="19">
        <f t="shared" si="2"/>
        <v>2.9122004172649874</v>
      </c>
      <c r="D13" s="19">
        <f t="shared" si="2"/>
        <v>2.8838832726477692</v>
      </c>
      <c r="E13" s="19">
        <f t="shared" si="2"/>
        <v>2.8560235632100461</v>
      </c>
      <c r="F13" s="19">
        <f t="shared" si="2"/>
        <v>2.8286113548946794</v>
      </c>
      <c r="G13" s="19">
        <f t="shared" si="2"/>
        <v>2.8016369809136465</v>
      </c>
      <c r="H13" s="19">
        <f t="shared" si="2"/>
        <v>2.7750910332271284</v>
      </c>
      <c r="I13" s="19">
        <f t="shared" si="2"/>
        <v>2.7489643543353495</v>
      </c>
      <c r="J13" s="19">
        <f t="shared" si="2"/>
        <v>2.7232480293704797</v>
      </c>
      <c r="K13" s="19">
        <f t="shared" si="2"/>
        <v>2.6979333784759518</v>
      </c>
      <c r="L13" s="19">
        <f t="shared" si="2"/>
        <v>2.6730119494616402</v>
      </c>
      <c r="M13" s="19">
        <f t="shared" si="2"/>
        <v>2.6484755107233857</v>
      </c>
      <c r="N13" s="19">
        <f t="shared" si="2"/>
        <v>2.624316044416402</v>
      </c>
      <c r="O13" s="19">
        <f t="shared" si="2"/>
        <v>2.6005257398719595</v>
      </c>
      <c r="P13" s="19">
        <f t="shared" si="2"/>
        <v>2.5770969872478804</v>
      </c>
      <c r="Q13" s="19">
        <f t="shared" si="2"/>
        <v>2.5540223714031862</v>
      </c>
      <c r="R13" s="19">
        <f t="shared" si="3"/>
        <v>2.5312946659881752</v>
      </c>
      <c r="S13" s="19">
        <f t="shared" si="3"/>
        <v>2.5089068277412223</v>
      </c>
    </row>
    <row r="14" spans="1:19" ht="13" x14ac:dyDescent="0.3">
      <c r="A14">
        <f t="shared" si="4"/>
        <v>4</v>
      </c>
      <c r="B14" s="19">
        <f t="shared" si="2"/>
        <v>3.9019655517183782</v>
      </c>
      <c r="C14" s="19">
        <f t="shared" si="2"/>
        <v>3.8543846475517012</v>
      </c>
      <c r="D14" s="19">
        <f t="shared" si="2"/>
        <v>3.80772869867429</v>
      </c>
      <c r="E14" s="19">
        <f t="shared" si="2"/>
        <v>3.7619742080097973</v>
      </c>
      <c r="F14" s="19">
        <f t="shared" si="2"/>
        <v>3.717098402810366</v>
      </c>
      <c r="G14" s="19">
        <f t="shared" si="2"/>
        <v>3.6730792086122173</v>
      </c>
      <c r="H14" s="19">
        <f t="shared" si="2"/>
        <v>3.629895224256857</v>
      </c>
      <c r="I14" s="19">
        <f t="shared" si="2"/>
        <v>3.5875256979285579</v>
      </c>
      <c r="J14" s="19">
        <f t="shared" si="2"/>
        <v>3.5459505041623607</v>
      </c>
      <c r="K14" s="19">
        <f t="shared" si="2"/>
        <v>3.5051501217781529</v>
      </c>
      <c r="L14" s="16">
        <f t="shared" si="2"/>
        <v>3.4651056126996598</v>
      </c>
      <c r="M14" s="19">
        <f t="shared" si="2"/>
        <v>3.4257986016182005</v>
      </c>
      <c r="N14" s="19">
        <f t="shared" si="2"/>
        <v>3.3872112564639258</v>
      </c>
      <c r="O14" s="19">
        <f t="shared" si="2"/>
        <v>3.3493262696483348</v>
      </c>
      <c r="P14" s="19">
        <f t="shared" si="2"/>
        <v>3.3121268400443342</v>
      </c>
      <c r="Q14" s="19">
        <f t="shared" si="2"/>
        <v>3.2755966556711371</v>
      </c>
      <c r="R14" s="19">
        <f t="shared" si="3"/>
        <v>3.2397198770533726</v>
      </c>
      <c r="S14" s="19">
        <f t="shared" si="3"/>
        <v>3.2044811212248607</v>
      </c>
    </row>
    <row r="15" spans="1:19" x14ac:dyDescent="0.25">
      <c r="A15">
        <f t="shared" si="4"/>
        <v>5</v>
      </c>
      <c r="B15" s="19">
        <f t="shared" si="2"/>
        <v>4.8534312393251122</v>
      </c>
      <c r="C15" s="19">
        <f t="shared" si="2"/>
        <v>4.7826449729573364</v>
      </c>
      <c r="D15" s="19">
        <f t="shared" si="2"/>
        <v>4.7134595085042026</v>
      </c>
      <c r="E15" s="19">
        <f t="shared" si="2"/>
        <v>4.6458284956193152</v>
      </c>
      <c r="F15" s="19">
        <f t="shared" si="2"/>
        <v>4.5797071871945292</v>
      </c>
      <c r="G15" s="19">
        <f t="shared" si="2"/>
        <v>4.515052375470737</v>
      </c>
      <c r="H15" s="19">
        <f t="shared" si="2"/>
        <v>4.4518223310162117</v>
      </c>
      <c r="I15" s="19">
        <f t="shared" si="2"/>
        <v>4.3899767444292417</v>
      </c>
      <c r="J15" s="19">
        <f t="shared" si="2"/>
        <v>4.3294766706308208</v>
      </c>
      <c r="K15" s="19">
        <f t="shared" si="2"/>
        <v>4.2702844756191016</v>
      </c>
      <c r="L15" s="19">
        <f t="shared" si="2"/>
        <v>4.212363785565719</v>
      </c>
      <c r="M15" s="19">
        <f t="shared" si="2"/>
        <v>4.1556794381391553</v>
      </c>
      <c r="N15" s="19">
        <f t="shared" si="2"/>
        <v>4.100197435947595</v>
      </c>
      <c r="O15" s="19">
        <f t="shared" si="2"/>
        <v>4.0458849019984511</v>
      </c>
      <c r="P15" s="19">
        <f t="shared" si="2"/>
        <v>3.992710037078087</v>
      </c>
      <c r="Q15" s="19">
        <f t="shared" si="2"/>
        <v>3.940642078959574</v>
      </c>
      <c r="R15" s="19">
        <f t="shared" si="3"/>
        <v>3.8896512633517188</v>
      </c>
      <c r="S15" s="19">
        <f t="shared" si="3"/>
        <v>3.8397087865067223</v>
      </c>
    </row>
    <row r="16" spans="1:19" x14ac:dyDescent="0.25">
      <c r="A16">
        <f t="shared" si="4"/>
        <v>6</v>
      </c>
      <c r="B16" s="19">
        <f t="shared" si="2"/>
        <v>5.7954764745793419</v>
      </c>
      <c r="C16" s="19">
        <f t="shared" si="2"/>
        <v>5.6971871654751967</v>
      </c>
      <c r="D16" s="19">
        <f t="shared" si="2"/>
        <v>5.6014308906904011</v>
      </c>
      <c r="E16" s="19">
        <f t="shared" si="2"/>
        <v>5.5081253615798165</v>
      </c>
      <c r="F16" s="19">
        <f t="shared" si="2"/>
        <v>5.4171914438781839</v>
      </c>
      <c r="G16" s="19">
        <f t="shared" si="2"/>
        <v>5.3285530197784903</v>
      </c>
      <c r="H16" s="19">
        <f t="shared" si="2"/>
        <v>5.2421368567463569</v>
      </c>
      <c r="I16" s="19">
        <f t="shared" si="2"/>
        <v>5.1578724827074041</v>
      </c>
      <c r="J16" s="19">
        <f t="shared" si="2"/>
        <v>5.0756920672674477</v>
      </c>
      <c r="K16" s="19">
        <f t="shared" si="2"/>
        <v>4.9955303086436995</v>
      </c>
      <c r="L16" s="19">
        <f t="shared" si="2"/>
        <v>4.9173243260053958</v>
      </c>
      <c r="M16" s="19">
        <f t="shared" si="2"/>
        <v>4.841013556938174</v>
      </c>
      <c r="N16" s="19">
        <f t="shared" si="2"/>
        <v>4.7665396597641072</v>
      </c>
      <c r="O16" s="19">
        <f t="shared" si="2"/>
        <v>4.6938464204636743</v>
      </c>
      <c r="P16" s="19">
        <f t="shared" si="2"/>
        <v>4.6228796639611938</v>
      </c>
      <c r="Q16" s="19">
        <f t="shared" si="2"/>
        <v>4.5535871695479937</v>
      </c>
      <c r="R16" s="19">
        <f t="shared" si="3"/>
        <v>4.4859185902309351</v>
      </c>
      <c r="S16" s="19">
        <f t="shared" si="3"/>
        <v>4.4198253758052255</v>
      </c>
    </row>
    <row r="17" spans="1:19" x14ac:dyDescent="0.25">
      <c r="A17">
        <f t="shared" si="4"/>
        <v>7</v>
      </c>
      <c r="B17" s="19">
        <f t="shared" si="2"/>
        <v>6.728194529286446</v>
      </c>
      <c r="C17" s="19">
        <f t="shared" si="2"/>
        <v>6.598213956133189</v>
      </c>
      <c r="D17" s="19">
        <f t="shared" si="2"/>
        <v>6.4719910693043055</v>
      </c>
      <c r="E17" s="19">
        <f t="shared" si="2"/>
        <v>6.3493905966632358</v>
      </c>
      <c r="F17" s="19">
        <f t="shared" si="2"/>
        <v>6.23028295522154</v>
      </c>
      <c r="G17" s="19">
        <f t="shared" si="2"/>
        <v>6.1145439804623098</v>
      </c>
      <c r="H17" s="19">
        <f t="shared" si="2"/>
        <v>6.002054669948417</v>
      </c>
      <c r="I17" s="19">
        <f t="shared" si="2"/>
        <v>5.8927009403898625</v>
      </c>
      <c r="J17" s="19">
        <f t="shared" si="2"/>
        <v>5.7863733973975702</v>
      </c>
      <c r="K17" s="19">
        <f t="shared" si="2"/>
        <v>5.6829671171978182</v>
      </c>
      <c r="L17" s="19">
        <f t="shared" si="2"/>
        <v>5.582381439627734</v>
      </c>
      <c r="M17" s="19">
        <f t="shared" si="2"/>
        <v>5.4845197717729324</v>
      </c>
      <c r="N17" s="19">
        <f t="shared" si="2"/>
        <v>5.389289401648699</v>
      </c>
      <c r="O17" s="19">
        <f t="shared" si="2"/>
        <v>5.2966013213615577</v>
      </c>
      <c r="P17" s="19">
        <f t="shared" si="2"/>
        <v>5.2063700592233264</v>
      </c>
      <c r="Q17" s="19">
        <f t="shared" si="2"/>
        <v>5.1185135203207315</v>
      </c>
      <c r="R17" s="19">
        <f t="shared" si="3"/>
        <v>5.0329528350742514</v>
      </c>
      <c r="S17" s="19">
        <f t="shared" si="3"/>
        <v>4.9496122153472379</v>
      </c>
    </row>
    <row r="18" spans="1:19" x14ac:dyDescent="0.25">
      <c r="A18">
        <f t="shared" si="4"/>
        <v>8</v>
      </c>
      <c r="B18" s="19">
        <f t="shared" si="2"/>
        <v>7.6516777517687817</v>
      </c>
      <c r="C18" s="19">
        <f t="shared" si="2"/>
        <v>7.4859250799341677</v>
      </c>
      <c r="D18" s="19">
        <f t="shared" si="2"/>
        <v>7.3254814404944195</v>
      </c>
      <c r="E18" s="19">
        <f t="shared" si="2"/>
        <v>7.1701371674763248</v>
      </c>
      <c r="F18" s="19">
        <f t="shared" si="2"/>
        <v>7.0196921895354745</v>
      </c>
      <c r="G18" s="19">
        <f t="shared" si="2"/>
        <v>6.8739555366785545</v>
      </c>
      <c r="H18" s="19">
        <f t="shared" si="2"/>
        <v>6.7327448749504057</v>
      </c>
      <c r="I18" s="19">
        <f t="shared" si="2"/>
        <v>6.5958860673587152</v>
      </c>
      <c r="J18" s="19">
        <f t="shared" si="2"/>
        <v>6.4632127594262556</v>
      </c>
      <c r="K18" s="19">
        <f t="shared" si="2"/>
        <v>6.3345659878652301</v>
      </c>
      <c r="L18" s="19">
        <f t="shared" si="2"/>
        <v>6.2097938109695594</v>
      </c>
      <c r="M18" s="19">
        <f t="shared" si="2"/>
        <v>6.088750959411203</v>
      </c>
      <c r="N18" s="19">
        <f t="shared" si="2"/>
        <v>5.9712985062137376</v>
      </c>
      <c r="O18" s="19">
        <f t="shared" si="2"/>
        <v>5.8573035547549379</v>
      </c>
      <c r="P18" s="19">
        <f t="shared" si="2"/>
        <v>5.7466389437253032</v>
      </c>
      <c r="Q18" s="19">
        <f t="shared" si="2"/>
        <v>5.6391829680375407</v>
      </c>
      <c r="R18" s="19">
        <f t="shared" si="3"/>
        <v>5.5348191147470205</v>
      </c>
      <c r="S18" s="19">
        <f t="shared" si="3"/>
        <v>5.4334358131025002</v>
      </c>
    </row>
    <row r="19" spans="1:19" x14ac:dyDescent="0.25">
      <c r="A19">
        <f t="shared" si="4"/>
        <v>9</v>
      </c>
      <c r="B19" s="19">
        <f t="shared" si="2"/>
        <v>8.5660175760087114</v>
      </c>
      <c r="C19" s="19">
        <f t="shared" si="2"/>
        <v>8.3605173201321819</v>
      </c>
      <c r="D19" s="19">
        <f t="shared" si="2"/>
        <v>8.1622367063670769</v>
      </c>
      <c r="E19" s="19">
        <f t="shared" si="2"/>
        <v>7.970865529245188</v>
      </c>
      <c r="F19" s="19">
        <f t="shared" si="2"/>
        <v>7.7861089218791006</v>
      </c>
      <c r="G19" s="19">
        <f t="shared" si="2"/>
        <v>7.6076865088681673</v>
      </c>
      <c r="H19" s="19">
        <f t="shared" si="2"/>
        <v>7.4353316105292393</v>
      </c>
      <c r="I19" s="19">
        <f t="shared" si="2"/>
        <v>7.2687904950801077</v>
      </c>
      <c r="J19" s="19">
        <f t="shared" si="2"/>
        <v>7.1078216756440549</v>
      </c>
      <c r="K19" s="19">
        <f t="shared" ref="D19:S34" si="5">(1/K$10)*(1-(1/(1+K$10)^$A19))</f>
        <v>6.9521952491613552</v>
      </c>
      <c r="L19" s="19">
        <f t="shared" si="5"/>
        <v>6.8016922744995849</v>
      </c>
      <c r="M19" s="19">
        <f t="shared" si="5"/>
        <v>6.6561041872405662</v>
      </c>
      <c r="N19" s="19">
        <f t="shared" si="5"/>
        <v>6.5152322487978855</v>
      </c>
      <c r="O19" s="19">
        <f t="shared" si="5"/>
        <v>6.3788870276790117</v>
      </c>
      <c r="P19" s="19">
        <f t="shared" si="5"/>
        <v>6.2468879108567616</v>
      </c>
      <c r="Q19" s="19">
        <f t="shared" si="5"/>
        <v>6.1190626433525717</v>
      </c>
      <c r="R19" s="19">
        <f t="shared" si="5"/>
        <v>5.995246894263321</v>
      </c>
      <c r="S19" s="19">
        <f t="shared" si="5"/>
        <v>5.8752838475821916</v>
      </c>
    </row>
    <row r="20" spans="1:19" ht="13" x14ac:dyDescent="0.3">
      <c r="A20" s="2">
        <f t="shared" si="4"/>
        <v>10</v>
      </c>
      <c r="B20" s="17">
        <f t="shared" si="2"/>
        <v>9.4713045307016852</v>
      </c>
      <c r="C20" s="17">
        <f t="shared" si="2"/>
        <v>9.2221845518543599</v>
      </c>
      <c r="D20" s="17">
        <f t="shared" si="5"/>
        <v>8.9825850062422337</v>
      </c>
      <c r="E20" s="17">
        <f t="shared" si="5"/>
        <v>8.7520639309709161</v>
      </c>
      <c r="F20" s="17">
        <f t="shared" si="5"/>
        <v>8.5302028367758265</v>
      </c>
      <c r="G20" s="17">
        <f t="shared" si="5"/>
        <v>8.3166053225779368</v>
      </c>
      <c r="H20" s="17">
        <f t="shared" si="5"/>
        <v>8.1108957793550367</v>
      </c>
      <c r="I20" s="17">
        <f t="shared" si="5"/>
        <v>7.9127181771101496</v>
      </c>
      <c r="J20" s="17">
        <f t="shared" si="5"/>
        <v>7.7217349291848141</v>
      </c>
      <c r="K20" s="20">
        <f t="shared" si="5"/>
        <v>7.5376258285889621</v>
      </c>
      <c r="L20" s="19">
        <f t="shared" si="5"/>
        <v>7.3600870514147028</v>
      </c>
      <c r="M20" s="19">
        <f t="shared" si="5"/>
        <v>7.1888302227610952</v>
      </c>
      <c r="N20" s="19">
        <f t="shared" si="5"/>
        <v>7.0235815409326028</v>
      </c>
      <c r="O20" s="19">
        <f t="shared" si="5"/>
        <v>6.8640809559804756</v>
      </c>
      <c r="P20" s="19">
        <f t="shared" si="5"/>
        <v>6.7100813989414476</v>
      </c>
      <c r="Q20" s="19">
        <f t="shared" si="5"/>
        <v>6.5613480583894663</v>
      </c>
      <c r="R20" s="19">
        <f t="shared" si="5"/>
        <v>6.417657701159011</v>
      </c>
      <c r="S20" s="19">
        <f t="shared" si="5"/>
        <v>6.2787980343216363</v>
      </c>
    </row>
    <row r="21" spans="1:19" x14ac:dyDescent="0.25">
      <c r="A21">
        <f t="shared" si="4"/>
        <v>11</v>
      </c>
      <c r="B21" s="19">
        <f t="shared" si="2"/>
        <v>10.367628248219473</v>
      </c>
      <c r="C21" s="19">
        <f t="shared" si="2"/>
        <v>10.071117785078181</v>
      </c>
      <c r="D21" s="19">
        <f t="shared" si="5"/>
        <v>9.7868480453355176</v>
      </c>
      <c r="E21" s="19">
        <f t="shared" si="5"/>
        <v>9.5142087131423558</v>
      </c>
      <c r="F21" s="19">
        <f t="shared" si="5"/>
        <v>9.2526241133745888</v>
      </c>
      <c r="G21" s="19">
        <f t="shared" si="5"/>
        <v>9.001551036307184</v>
      </c>
      <c r="H21" s="19">
        <f t="shared" si="5"/>
        <v>8.7604767109183026</v>
      </c>
      <c r="I21" s="19">
        <f t="shared" si="5"/>
        <v>8.5289169158948788</v>
      </c>
      <c r="J21" s="19">
        <f t="shared" si="5"/>
        <v>8.3064142182712519</v>
      </c>
      <c r="K21" s="19">
        <f t="shared" si="5"/>
        <v>8.0925363304160776</v>
      </c>
      <c r="L21" s="19">
        <f t="shared" si="5"/>
        <v>7.8868745768063251</v>
      </c>
      <c r="M21" s="19">
        <f t="shared" si="5"/>
        <v>7.6890424626864728</v>
      </c>
      <c r="N21" s="19">
        <f t="shared" si="5"/>
        <v>7.4986743373201916</v>
      </c>
      <c r="O21" s="19">
        <f t="shared" si="5"/>
        <v>7.3154241450981168</v>
      </c>
      <c r="P21" s="19">
        <f t="shared" si="5"/>
        <v>7.1389642582791177</v>
      </c>
      <c r="Q21" s="19">
        <f t="shared" si="5"/>
        <v>6.9689843856124121</v>
      </c>
      <c r="R21" s="19">
        <f t="shared" si="5"/>
        <v>6.8051905515220286</v>
      </c>
      <c r="S21" s="19">
        <f t="shared" si="5"/>
        <v>6.6473041409330014</v>
      </c>
    </row>
    <row r="22" spans="1:19" x14ac:dyDescent="0.25">
      <c r="A22">
        <f t="shared" si="4"/>
        <v>12</v>
      </c>
      <c r="B22" s="19">
        <f t="shared" si="2"/>
        <v>11.255077473484631</v>
      </c>
      <c r="C22" s="19">
        <f t="shared" si="2"/>
        <v>10.907505206973561</v>
      </c>
      <c r="D22" s="19">
        <f t="shared" si="5"/>
        <v>10.575341220917178</v>
      </c>
      <c r="E22" s="19">
        <f t="shared" si="5"/>
        <v>10.257764598187663</v>
      </c>
      <c r="F22" s="19">
        <f t="shared" si="5"/>
        <v>9.9540039935675573</v>
      </c>
      <c r="G22" s="19">
        <f t="shared" si="5"/>
        <v>9.6633343345963141</v>
      </c>
      <c r="H22" s="19">
        <f t="shared" si="5"/>
        <v>9.3850737604983721</v>
      </c>
      <c r="I22" s="19">
        <f t="shared" si="5"/>
        <v>9.1185807807606487</v>
      </c>
      <c r="J22" s="19">
        <f t="shared" si="5"/>
        <v>8.8632516364488101</v>
      </c>
      <c r="K22" s="19">
        <f t="shared" si="5"/>
        <v>8.6185178487356175</v>
      </c>
      <c r="L22" s="19">
        <f t="shared" si="5"/>
        <v>8.3838439403833256</v>
      </c>
      <c r="M22" s="19">
        <f t="shared" si="5"/>
        <v>8.1587253170765006</v>
      </c>
      <c r="N22" s="19">
        <f t="shared" si="5"/>
        <v>7.9426862965609262</v>
      </c>
      <c r="O22" s="19">
        <f t="shared" si="5"/>
        <v>7.7352782745098771</v>
      </c>
      <c r="P22" s="19">
        <f t="shared" si="5"/>
        <v>7.53607801692511</v>
      </c>
      <c r="Q22" s="19">
        <f t="shared" si="5"/>
        <v>7.3446860696888567</v>
      </c>
      <c r="R22" s="19">
        <f t="shared" si="5"/>
        <v>7.1607252766257137</v>
      </c>
      <c r="S22" s="19">
        <f t="shared" si="5"/>
        <v>6.9838393981123303</v>
      </c>
    </row>
    <row r="23" spans="1:19" x14ac:dyDescent="0.25">
      <c r="A23">
        <f t="shared" si="4"/>
        <v>13</v>
      </c>
      <c r="B23" s="19">
        <f t="shared" si="2"/>
        <v>12.133740072757071</v>
      </c>
      <c r="C23" s="19">
        <f t="shared" si="2"/>
        <v>11.731532223619269</v>
      </c>
      <c r="D23" s="19">
        <f t="shared" si="5"/>
        <v>11.348373745997231</v>
      </c>
      <c r="E23" s="19">
        <f t="shared" si="5"/>
        <v>10.983184973841622</v>
      </c>
      <c r="F23" s="19">
        <f t="shared" si="5"/>
        <v>10.634955333560734</v>
      </c>
      <c r="G23" s="19">
        <f t="shared" si="5"/>
        <v>10.302738487532666</v>
      </c>
      <c r="H23" s="19">
        <f t="shared" si="5"/>
        <v>9.9856478466330501</v>
      </c>
      <c r="I23" s="19">
        <f t="shared" si="5"/>
        <v>9.6828524217805256</v>
      </c>
      <c r="J23" s="19">
        <f t="shared" si="5"/>
        <v>9.3935729870941067</v>
      </c>
      <c r="K23" s="19">
        <f t="shared" si="5"/>
        <v>9.1170785296072197</v>
      </c>
      <c r="L23" s="19">
        <f t="shared" si="5"/>
        <v>8.8526829626257797</v>
      </c>
      <c r="M23" s="19">
        <f t="shared" si="5"/>
        <v>8.5997420817619723</v>
      </c>
      <c r="N23" s="19">
        <f t="shared" si="5"/>
        <v>8.3576507444494634</v>
      </c>
      <c r="O23" s="19">
        <f t="shared" si="5"/>
        <v>8.1258402553580247</v>
      </c>
      <c r="P23" s="19">
        <f t="shared" si="5"/>
        <v>7.9037759415973241</v>
      </c>
      <c r="Q23" s="19">
        <f t="shared" si="5"/>
        <v>7.6909549029390405</v>
      </c>
      <c r="R23" s="19">
        <f t="shared" si="5"/>
        <v>7.4869039235098294</v>
      </c>
      <c r="S23" s="19">
        <f t="shared" si="5"/>
        <v>7.291177532522676</v>
      </c>
    </row>
    <row r="24" spans="1:19" x14ac:dyDescent="0.25">
      <c r="A24">
        <f t="shared" si="4"/>
        <v>14</v>
      </c>
      <c r="B24" s="19">
        <f t="shared" si="2"/>
        <v>13.003703042333736</v>
      </c>
      <c r="C24" s="19">
        <f t="shared" si="2"/>
        <v>12.543381501102717</v>
      </c>
      <c r="D24" s="19">
        <f t="shared" si="5"/>
        <v>12.106248770585527</v>
      </c>
      <c r="E24" s="19">
        <f t="shared" si="5"/>
        <v>11.690912169601578</v>
      </c>
      <c r="F24" s="19">
        <f t="shared" si="5"/>
        <v>11.296073139379358</v>
      </c>
      <c r="G24" s="19">
        <f t="shared" si="5"/>
        <v>10.920520277809342</v>
      </c>
      <c r="H24" s="19">
        <f t="shared" si="5"/>
        <v>10.563122929454854</v>
      </c>
      <c r="I24" s="19">
        <f t="shared" si="5"/>
        <v>10.222825284000498</v>
      </c>
      <c r="J24" s="19">
        <f t="shared" si="5"/>
        <v>9.8986409400896225</v>
      </c>
      <c r="K24" s="19">
        <f t="shared" si="5"/>
        <v>9.5896478953622957</v>
      </c>
      <c r="L24" s="19">
        <f t="shared" si="5"/>
        <v>9.2949839270054522</v>
      </c>
      <c r="M24" s="19">
        <f t="shared" si="5"/>
        <v>9.0138423302929311</v>
      </c>
      <c r="N24" s="19">
        <f t="shared" si="5"/>
        <v>8.7454679854667887</v>
      </c>
      <c r="O24" s="19">
        <f t="shared" si="5"/>
        <v>8.4891537259144414</v>
      </c>
      <c r="P24" s="19">
        <f t="shared" si="5"/>
        <v>8.2442369829604836</v>
      </c>
      <c r="Q24" s="19">
        <f t="shared" si="5"/>
        <v>8.0100966847364408</v>
      </c>
      <c r="R24" s="19">
        <f t="shared" si="5"/>
        <v>7.7861503885411274</v>
      </c>
      <c r="S24" s="19">
        <f t="shared" si="5"/>
        <v>7.5718516278745902</v>
      </c>
    </row>
    <row r="25" spans="1:19" x14ac:dyDescent="0.25">
      <c r="A25">
        <f t="shared" si="4"/>
        <v>15</v>
      </c>
      <c r="B25" s="19">
        <f t="shared" si="2"/>
        <v>13.865052517162091</v>
      </c>
      <c r="C25" s="19">
        <f t="shared" si="2"/>
        <v>13.343233006012523</v>
      </c>
      <c r="D25" s="19">
        <f t="shared" si="5"/>
        <v>12.849263500574038</v>
      </c>
      <c r="E25" s="19">
        <f t="shared" si="5"/>
        <v>12.381377726440569</v>
      </c>
      <c r="F25" s="19">
        <f t="shared" si="5"/>
        <v>11.937935086776077</v>
      </c>
      <c r="G25" s="19">
        <f t="shared" si="5"/>
        <v>11.517410896434143</v>
      </c>
      <c r="H25" s="19">
        <f t="shared" si="5"/>
        <v>11.118387432168131</v>
      </c>
      <c r="I25" s="19">
        <f t="shared" si="5"/>
        <v>10.739545726316267</v>
      </c>
      <c r="J25" s="19">
        <f t="shared" si="5"/>
        <v>10.379658038180594</v>
      </c>
      <c r="K25" s="19">
        <f t="shared" si="5"/>
        <v>10.037580943471367</v>
      </c>
      <c r="L25" s="19">
        <f t="shared" si="5"/>
        <v>9.7122489877409937</v>
      </c>
      <c r="M25" s="19">
        <f t="shared" si="5"/>
        <v>9.4026688547351451</v>
      </c>
      <c r="N25" s="19">
        <f t="shared" si="5"/>
        <v>9.1079140051091478</v>
      </c>
      <c r="O25" s="19">
        <f t="shared" si="5"/>
        <v>8.8271197450366898</v>
      </c>
      <c r="P25" s="19">
        <f t="shared" si="5"/>
        <v>8.5594786879263758</v>
      </c>
      <c r="Q25" s="19">
        <f t="shared" si="5"/>
        <v>8.304236575793956</v>
      </c>
      <c r="R25" s="19">
        <f t="shared" si="5"/>
        <v>8.0606884298542454</v>
      </c>
      <c r="S25" s="19">
        <f t="shared" si="5"/>
        <v>7.8281750026251951</v>
      </c>
    </row>
    <row r="26" spans="1:19" x14ac:dyDescent="0.25">
      <c r="A26">
        <f t="shared" si="4"/>
        <v>16</v>
      </c>
      <c r="B26" s="19">
        <f t="shared" si="2"/>
        <v>14.717873779368439</v>
      </c>
      <c r="C26" s="19">
        <f t="shared" si="2"/>
        <v>14.13126404533253</v>
      </c>
      <c r="D26" s="19">
        <f t="shared" si="5"/>
        <v>13.577709314288278</v>
      </c>
      <c r="E26" s="19">
        <f t="shared" si="5"/>
        <v>13.055002659942016</v>
      </c>
      <c r="F26" s="19">
        <f t="shared" si="5"/>
        <v>12.561102025996187</v>
      </c>
      <c r="G26" s="19">
        <f t="shared" si="5"/>
        <v>12.094116808148929</v>
      </c>
      <c r="H26" s="19">
        <f t="shared" si="5"/>
        <v>11.652295607853974</v>
      </c>
      <c r="I26" s="19">
        <f t="shared" si="5"/>
        <v>11.234015049106469</v>
      </c>
      <c r="J26" s="19">
        <f t="shared" si="5"/>
        <v>10.837769560171996</v>
      </c>
      <c r="K26" s="19">
        <f t="shared" si="5"/>
        <v>10.462162031726416</v>
      </c>
      <c r="L26" s="19">
        <f t="shared" si="5"/>
        <v>10.105895271453766</v>
      </c>
      <c r="M26" s="19">
        <f t="shared" si="5"/>
        <v>9.767764182849902</v>
      </c>
      <c r="N26" s="19">
        <f t="shared" si="5"/>
        <v>9.4466486029057446</v>
      </c>
      <c r="O26" s="19">
        <f t="shared" si="5"/>
        <v>9.1415067395690119</v>
      </c>
      <c r="P26" s="19">
        <f t="shared" si="5"/>
        <v>8.8513691554873848</v>
      </c>
      <c r="Q26" s="19">
        <f t="shared" si="5"/>
        <v>8.5753332495796819</v>
      </c>
      <c r="R26" s="19">
        <f t="shared" si="5"/>
        <v>8.312558192526831</v>
      </c>
      <c r="S26" s="19">
        <f t="shared" si="5"/>
        <v>8.0622602763700417</v>
      </c>
    </row>
    <row r="27" spans="1:19" x14ac:dyDescent="0.25">
      <c r="A27">
        <f t="shared" si="4"/>
        <v>17</v>
      </c>
      <c r="B27" s="19">
        <f t="shared" si="2"/>
        <v>15.562251266701432</v>
      </c>
      <c r="C27" s="19">
        <f t="shared" si="2"/>
        <v>14.907649305746322</v>
      </c>
      <c r="D27" s="19">
        <f t="shared" si="5"/>
        <v>14.291871876753214</v>
      </c>
      <c r="E27" s="19">
        <f t="shared" si="5"/>
        <v>13.712197717016599</v>
      </c>
      <c r="F27" s="19">
        <f t="shared" si="5"/>
        <v>13.166118471840958</v>
      </c>
      <c r="G27" s="19">
        <f t="shared" si="5"/>
        <v>12.651320587583504</v>
      </c>
      <c r="H27" s="19">
        <f t="shared" si="5"/>
        <v>12.165668853705744</v>
      </c>
      <c r="I27" s="19">
        <f t="shared" si="5"/>
        <v>11.707191434551648</v>
      </c>
      <c r="J27" s="19">
        <f t="shared" si="5"/>
        <v>11.274066247782855</v>
      </c>
      <c r="K27" s="19">
        <f t="shared" si="5"/>
        <v>10.864608560878118</v>
      </c>
      <c r="L27" s="19">
        <f t="shared" si="5"/>
        <v>10.477259690050724</v>
      </c>
      <c r="M27" s="19">
        <f t="shared" si="5"/>
        <v>10.110576697511645</v>
      </c>
      <c r="N27" s="19">
        <f t="shared" si="5"/>
        <v>9.7632229933698547</v>
      </c>
      <c r="O27" s="19">
        <f t="shared" si="5"/>
        <v>9.4339597577386165</v>
      </c>
      <c r="P27" s="19">
        <f t="shared" si="5"/>
        <v>9.1216381069327639</v>
      </c>
      <c r="Q27" s="19">
        <f t="shared" si="5"/>
        <v>8.8251919350964823</v>
      </c>
      <c r="R27" s="19">
        <f t="shared" si="5"/>
        <v>8.5436313692906705</v>
      </c>
      <c r="S27" s="19">
        <f t="shared" si="5"/>
        <v>8.2760367820730973</v>
      </c>
    </row>
    <row r="28" spans="1:19" x14ac:dyDescent="0.25">
      <c r="A28">
        <f t="shared" si="4"/>
        <v>18</v>
      </c>
      <c r="B28" s="19">
        <f t="shared" ref="B28:Q40" si="6">(1/B$10)*(1-(1/(1+B$10)^$A28))</f>
        <v>16.398268580892505</v>
      </c>
      <c r="C28" s="19">
        <f t="shared" si="6"/>
        <v>15.672560892360911</v>
      </c>
      <c r="D28" s="19">
        <f t="shared" si="6"/>
        <v>14.992031251718835</v>
      </c>
      <c r="E28" s="19">
        <f t="shared" si="6"/>
        <v>14.353363626357659</v>
      </c>
      <c r="F28" s="19">
        <f t="shared" si="6"/>
        <v>13.753513079457241</v>
      </c>
      <c r="G28" s="19">
        <f t="shared" si="6"/>
        <v>13.18968172713382</v>
      </c>
      <c r="H28" s="19">
        <f t="shared" si="6"/>
        <v>12.659296974717064</v>
      </c>
      <c r="I28" s="19">
        <f t="shared" si="6"/>
        <v>12.159991803398704</v>
      </c>
      <c r="J28" s="19">
        <f t="shared" si="6"/>
        <v>11.689586902650337</v>
      </c>
      <c r="K28" s="19">
        <f t="shared" si="6"/>
        <v>11.246074465287316</v>
      </c>
      <c r="L28" s="19">
        <f t="shared" si="6"/>
        <v>10.827603481179928</v>
      </c>
      <c r="M28" s="19">
        <f t="shared" si="6"/>
        <v>10.43246638264004</v>
      </c>
      <c r="N28" s="19">
        <f t="shared" si="6"/>
        <v>10.059086909691453</v>
      </c>
      <c r="O28" s="19">
        <f t="shared" si="6"/>
        <v>9.706009076966156</v>
      </c>
      <c r="P28" s="19">
        <f t="shared" si="6"/>
        <v>9.3718871360488567</v>
      </c>
      <c r="Q28" s="19">
        <f t="shared" si="6"/>
        <v>9.0554764378769406</v>
      </c>
      <c r="R28" s="19">
        <f t="shared" si="5"/>
        <v>8.7556251094409827</v>
      </c>
      <c r="S28" s="19">
        <f t="shared" si="5"/>
        <v>8.4712664676466645</v>
      </c>
    </row>
    <row r="29" spans="1:19" x14ac:dyDescent="0.25">
      <c r="A29">
        <f t="shared" si="4"/>
        <v>19</v>
      </c>
      <c r="B29" s="19">
        <f t="shared" si="6"/>
        <v>17.226008495933154</v>
      </c>
      <c r="C29" s="19">
        <f t="shared" si="6"/>
        <v>16.426168366858032</v>
      </c>
      <c r="D29" s="19">
        <f t="shared" si="6"/>
        <v>15.678462011489053</v>
      </c>
      <c r="E29" s="19">
        <f t="shared" si="6"/>
        <v>14.978891342787959</v>
      </c>
      <c r="F29" s="19">
        <f t="shared" si="6"/>
        <v>14.323799106269165</v>
      </c>
      <c r="G29" s="19">
        <f t="shared" si="6"/>
        <v>13.709837417520596</v>
      </c>
      <c r="H29" s="19">
        <f t="shared" si="6"/>
        <v>13.133939398766406</v>
      </c>
      <c r="I29" s="19">
        <f t="shared" si="6"/>
        <v>12.593293591769095</v>
      </c>
      <c r="J29" s="19">
        <f t="shared" si="6"/>
        <v>12.085320859666988</v>
      </c>
      <c r="K29" s="19">
        <f t="shared" si="6"/>
        <v>11.607653521599349</v>
      </c>
      <c r="L29" s="19">
        <f t="shared" si="6"/>
        <v>11.158116491679179</v>
      </c>
      <c r="M29" s="19">
        <f t="shared" si="6"/>
        <v>10.734710218441352</v>
      </c>
      <c r="N29" s="19">
        <f t="shared" si="6"/>
        <v>10.335595242702293</v>
      </c>
      <c r="O29" s="19">
        <f t="shared" si="6"/>
        <v>9.9590782111313079</v>
      </c>
      <c r="P29" s="19">
        <f t="shared" si="6"/>
        <v>9.6035992000452381</v>
      </c>
      <c r="Q29" s="19">
        <f t="shared" si="6"/>
        <v>9.2677202192414203</v>
      </c>
      <c r="R29" s="19">
        <f t="shared" si="5"/>
        <v>8.9501147793036537</v>
      </c>
      <c r="S29" s="19">
        <f t="shared" si="5"/>
        <v>8.6495584179421581</v>
      </c>
    </row>
    <row r="30" spans="1:19" x14ac:dyDescent="0.25">
      <c r="A30">
        <f t="shared" si="4"/>
        <v>20</v>
      </c>
      <c r="B30" s="19">
        <f t="shared" si="6"/>
        <v>18.045552966270463</v>
      </c>
      <c r="C30" s="19">
        <f t="shared" si="6"/>
        <v>17.168638785081793</v>
      </c>
      <c r="D30" s="19">
        <f t="shared" si="6"/>
        <v>16.351433344597112</v>
      </c>
      <c r="E30" s="19">
        <f t="shared" si="6"/>
        <v>15.589162285646786</v>
      </c>
      <c r="F30" s="19">
        <f t="shared" si="6"/>
        <v>14.877474860455498</v>
      </c>
      <c r="G30" s="19">
        <f t="shared" si="6"/>
        <v>14.212403301952268</v>
      </c>
      <c r="H30" s="19">
        <f t="shared" si="6"/>
        <v>13.590326344967698</v>
      </c>
      <c r="I30" s="19">
        <f t="shared" si="6"/>
        <v>13.007936451453675</v>
      </c>
      <c r="J30" s="19">
        <f t="shared" si="6"/>
        <v>12.462210342539988</v>
      </c>
      <c r="K30" s="19">
        <f t="shared" si="6"/>
        <v>11.950382484928294</v>
      </c>
      <c r="L30" s="19">
        <f t="shared" si="6"/>
        <v>11.469921218565263</v>
      </c>
      <c r="M30" s="19">
        <f t="shared" si="6"/>
        <v>11.018507247362772</v>
      </c>
      <c r="N30" s="19">
        <f t="shared" si="6"/>
        <v>10.594014245516163</v>
      </c>
      <c r="O30" s="19">
        <f t="shared" si="6"/>
        <v>10.194491359191913</v>
      </c>
      <c r="P30" s="19">
        <f t="shared" si="6"/>
        <v>9.8181474074492936</v>
      </c>
      <c r="Q30" s="19">
        <f t="shared" si="6"/>
        <v>9.4633366075957781</v>
      </c>
      <c r="R30" s="19">
        <f t="shared" si="5"/>
        <v>9.1285456690859199</v>
      </c>
      <c r="S30" s="19">
        <f t="shared" si="5"/>
        <v>8.812382116842155</v>
      </c>
    </row>
    <row r="31" spans="1:19" x14ac:dyDescent="0.25">
      <c r="A31">
        <f t="shared" si="4"/>
        <v>21</v>
      </c>
      <c r="B31" s="19">
        <f t="shared" si="6"/>
        <v>18.856983134921236</v>
      </c>
      <c r="C31" s="19">
        <f t="shared" si="6"/>
        <v>17.900136734070724</v>
      </c>
      <c r="D31" s="19">
        <f t="shared" si="6"/>
        <v>17.011209161369717</v>
      </c>
      <c r="E31" s="19">
        <f t="shared" si="6"/>
        <v>16.184548571362715</v>
      </c>
      <c r="F31" s="19">
        <f t="shared" si="6"/>
        <v>15.415024136364561</v>
      </c>
      <c r="G31" s="19">
        <f t="shared" si="6"/>
        <v>14.697974204784796</v>
      </c>
      <c r="H31" s="19">
        <f t="shared" si="6"/>
        <v>14.029159947084329</v>
      </c>
      <c r="I31" s="19">
        <f t="shared" si="6"/>
        <v>13.404723876989166</v>
      </c>
      <c r="J31" s="19">
        <f t="shared" si="6"/>
        <v>12.821152707180941</v>
      </c>
      <c r="K31" s="19">
        <f t="shared" si="6"/>
        <v>12.275244061543408</v>
      </c>
      <c r="L31" s="19">
        <f t="shared" si="6"/>
        <v>11.764076621287986</v>
      </c>
      <c r="M31" s="19">
        <f t="shared" si="6"/>
        <v>11.284983330857063</v>
      </c>
      <c r="N31" s="19">
        <f t="shared" si="6"/>
        <v>10.835527332258096</v>
      </c>
      <c r="O31" s="19">
        <f t="shared" si="6"/>
        <v>10.413480334132013</v>
      </c>
      <c r="P31" s="19">
        <f t="shared" si="6"/>
        <v>10.016803155045642</v>
      </c>
      <c r="Q31" s="19">
        <f t="shared" si="6"/>
        <v>9.6436282097656942</v>
      </c>
      <c r="R31" s="19">
        <f t="shared" si="5"/>
        <v>9.2922437331063499</v>
      </c>
      <c r="S31" s="19">
        <f t="shared" si="5"/>
        <v>8.961079558759959</v>
      </c>
    </row>
    <row r="32" spans="1:19" x14ac:dyDescent="0.25">
      <c r="A32">
        <f t="shared" si="4"/>
        <v>22</v>
      </c>
      <c r="B32" s="19">
        <f t="shared" si="6"/>
        <v>19.660379341506196</v>
      </c>
      <c r="C32" s="19">
        <f t="shared" si="6"/>
        <v>18.620824368542578</v>
      </c>
      <c r="D32" s="19">
        <f t="shared" si="6"/>
        <v>17.658048197421294</v>
      </c>
      <c r="E32" s="19">
        <f t="shared" si="6"/>
        <v>16.765413240353869</v>
      </c>
      <c r="F32" s="19">
        <f t="shared" si="6"/>
        <v>15.936916637247146</v>
      </c>
      <c r="G32" s="19">
        <f t="shared" si="6"/>
        <v>15.167124835540866</v>
      </c>
      <c r="H32" s="19">
        <f t="shared" si="6"/>
        <v>14.451115333734933</v>
      </c>
      <c r="I32" s="19">
        <f t="shared" si="6"/>
        <v>13.784424762669056</v>
      </c>
      <c r="J32" s="19">
        <f t="shared" si="6"/>
        <v>13.163002578267562</v>
      </c>
      <c r="K32" s="19">
        <f t="shared" si="6"/>
        <v>12.583169726581428</v>
      </c>
      <c r="L32" s="19">
        <f t="shared" si="6"/>
        <v>12.041581718196213</v>
      </c>
      <c r="M32" s="19">
        <f t="shared" si="6"/>
        <v>11.535195615828229</v>
      </c>
      <c r="N32" s="19">
        <f t="shared" si="6"/>
        <v>11.061240497437472</v>
      </c>
      <c r="O32" s="19">
        <f t="shared" si="6"/>
        <v>10.617191008494895</v>
      </c>
      <c r="P32" s="19">
        <f t="shared" si="6"/>
        <v>10.200743662079297</v>
      </c>
      <c r="Q32" s="19">
        <f t="shared" si="6"/>
        <v>9.8097955850375058</v>
      </c>
      <c r="R32" s="19">
        <f t="shared" si="5"/>
        <v>9.442425443216834</v>
      </c>
      <c r="S32" s="19">
        <f t="shared" si="5"/>
        <v>9.0968763093698257</v>
      </c>
    </row>
    <row r="33" spans="1:19" x14ac:dyDescent="0.25">
      <c r="A33">
        <f t="shared" si="4"/>
        <v>23</v>
      </c>
      <c r="B33" s="19">
        <f t="shared" si="6"/>
        <v>20.455821130204143</v>
      </c>
      <c r="C33" s="19">
        <f t="shared" si="6"/>
        <v>19.330861446839975</v>
      </c>
      <c r="D33" s="19">
        <f t="shared" si="6"/>
        <v>18.29220411511891</v>
      </c>
      <c r="E33" s="19">
        <f t="shared" si="6"/>
        <v>17.332110478394014</v>
      </c>
      <c r="F33" s="19">
        <f t="shared" si="6"/>
        <v>16.443608385676843</v>
      </c>
      <c r="G33" s="19">
        <f t="shared" si="6"/>
        <v>15.620410469121611</v>
      </c>
      <c r="H33" s="19">
        <f t="shared" si="6"/>
        <v>14.856841667052818</v>
      </c>
      <c r="I33" s="19">
        <f t="shared" si="6"/>
        <v>14.147774892506273</v>
      </c>
      <c r="J33" s="19">
        <f t="shared" si="6"/>
        <v>13.488573884064348</v>
      </c>
      <c r="K33" s="19">
        <f t="shared" si="6"/>
        <v>12.875042394863913</v>
      </c>
      <c r="L33" s="19">
        <f t="shared" si="6"/>
        <v>12.30337897943039</v>
      </c>
      <c r="M33" s="19">
        <f t="shared" si="6"/>
        <v>11.770136728477208</v>
      </c>
      <c r="N33" s="19">
        <f t="shared" si="6"/>
        <v>11.272187380782684</v>
      </c>
      <c r="O33" s="19">
        <f t="shared" si="6"/>
        <v>10.80668931022781</v>
      </c>
      <c r="P33" s="19">
        <f t="shared" si="6"/>
        <v>10.371058946369722</v>
      </c>
      <c r="Q33" s="19">
        <f t="shared" si="6"/>
        <v>9.9629452396659044</v>
      </c>
      <c r="R33" s="19">
        <f t="shared" si="5"/>
        <v>9.5802068286392963</v>
      </c>
      <c r="S33" s="19">
        <f t="shared" si="5"/>
        <v>9.220891606730433</v>
      </c>
    </row>
    <row r="34" spans="1:19" x14ac:dyDescent="0.25">
      <c r="A34">
        <f t="shared" si="4"/>
        <v>24</v>
      </c>
      <c r="B34" s="19">
        <f t="shared" si="6"/>
        <v>21.243387257627877</v>
      </c>
      <c r="C34" s="19">
        <f t="shared" si="6"/>
        <v>20.030405366344795</v>
      </c>
      <c r="D34" s="19">
        <f t="shared" si="6"/>
        <v>18.913925603057756</v>
      </c>
      <c r="E34" s="19">
        <f t="shared" si="6"/>
        <v>17.884985832579527</v>
      </c>
      <c r="F34" s="19">
        <f t="shared" si="6"/>
        <v>16.935542122016351</v>
      </c>
      <c r="G34" s="19">
        <f t="shared" si="6"/>
        <v>16.058367603016045</v>
      </c>
      <c r="H34" s="19">
        <f t="shared" si="6"/>
        <v>15.246963141396941</v>
      </c>
      <c r="I34" s="19">
        <f t="shared" si="6"/>
        <v>14.495478366034709</v>
      </c>
      <c r="J34" s="19">
        <f t="shared" si="6"/>
        <v>13.798641794346995</v>
      </c>
      <c r="K34" s="19">
        <f t="shared" si="6"/>
        <v>13.151698952477643</v>
      </c>
      <c r="L34" s="19">
        <f t="shared" si="6"/>
        <v>12.550357527764518</v>
      </c>
      <c r="M34" s="19">
        <f t="shared" si="6"/>
        <v>11.990738712185173</v>
      </c>
      <c r="N34" s="19">
        <f t="shared" si="6"/>
        <v>11.469334000731481</v>
      </c>
      <c r="O34" s="19">
        <f t="shared" si="6"/>
        <v>10.982966800211916</v>
      </c>
      <c r="P34" s="19">
        <f t="shared" si="6"/>
        <v>10.528758283675668</v>
      </c>
      <c r="Q34" s="19">
        <f t="shared" si="6"/>
        <v>10.104096995083783</v>
      </c>
      <c r="R34" s="19">
        <f t="shared" si="5"/>
        <v>9.7066117693938505</v>
      </c>
      <c r="S34" s="19">
        <f t="shared" si="5"/>
        <v>9.3341475860551899</v>
      </c>
    </row>
    <row r="35" spans="1:19" x14ac:dyDescent="0.25">
      <c r="A35">
        <f t="shared" si="4"/>
        <v>25</v>
      </c>
      <c r="B35" s="19">
        <f t="shared" si="6"/>
        <v>22.023155700621679</v>
      </c>
      <c r="C35" s="19">
        <f t="shared" si="6"/>
        <v>20.719611198369257</v>
      </c>
      <c r="D35" s="19">
        <f t="shared" si="6"/>
        <v>19.52345647358603</v>
      </c>
      <c r="E35" s="19">
        <f t="shared" si="6"/>
        <v>18.424376422028807</v>
      </c>
      <c r="F35" s="19">
        <f t="shared" si="6"/>
        <v>17.413147691278009</v>
      </c>
      <c r="G35" s="19">
        <f t="shared" si="6"/>
        <v>16.481514592286032</v>
      </c>
      <c r="H35" s="19">
        <f t="shared" si="6"/>
        <v>15.622079943650908</v>
      </c>
      <c r="I35" s="19">
        <f t="shared" si="6"/>
        <v>14.828208962712639</v>
      </c>
      <c r="J35" s="19">
        <f t="shared" si="6"/>
        <v>14.093944566044758</v>
      </c>
      <c r="K35" s="19">
        <f t="shared" si="6"/>
        <v>13.413932656376911</v>
      </c>
      <c r="L35" s="19">
        <f t="shared" si="6"/>
        <v>12.783356158268413</v>
      </c>
      <c r="M35" s="19">
        <f t="shared" si="6"/>
        <v>12.197876725056501</v>
      </c>
      <c r="N35" s="19">
        <f t="shared" si="6"/>
        <v>11.65358317825372</v>
      </c>
      <c r="O35" s="19">
        <f t="shared" si="6"/>
        <v>11.146945860662248</v>
      </c>
      <c r="P35" s="19">
        <f t="shared" si="6"/>
        <v>10.674776188588581</v>
      </c>
      <c r="Q35" s="19">
        <f t="shared" si="6"/>
        <v>10.234190778879062</v>
      </c>
      <c r="R35" s="19">
        <f t="shared" ref="R35:S37" si="7">(1/R$10)*(1-(1/(1+R$10)^$A35))</f>
        <v>9.8225796049484853</v>
      </c>
      <c r="S35" s="19">
        <f t="shared" si="7"/>
        <v>9.4375777041599918</v>
      </c>
    </row>
    <row r="36" spans="1:19" x14ac:dyDescent="0.25">
      <c r="A36">
        <f t="shared" si="4"/>
        <v>26</v>
      </c>
      <c r="B36" s="19">
        <f t="shared" si="6"/>
        <v>22.795203663981855</v>
      </c>
      <c r="C36" s="19">
        <f t="shared" si="6"/>
        <v>21.398631722531277</v>
      </c>
      <c r="D36" s="19">
        <f t="shared" si="6"/>
        <v>20.121035758417683</v>
      </c>
      <c r="E36" s="19">
        <f t="shared" si="6"/>
        <v>18.950611143442732</v>
      </c>
      <c r="F36" s="19">
        <f t="shared" si="6"/>
        <v>17.876842418716514</v>
      </c>
      <c r="G36" s="19">
        <f t="shared" si="6"/>
        <v>16.890352263078292</v>
      </c>
      <c r="H36" s="19">
        <f t="shared" si="6"/>
        <v>15.982769176587407</v>
      </c>
      <c r="I36" s="19">
        <f t="shared" si="6"/>
        <v>15.146611447571903</v>
      </c>
      <c r="J36" s="19">
        <f t="shared" si="6"/>
        <v>14.375185300995009</v>
      </c>
      <c r="K36" s="19">
        <f t="shared" si="6"/>
        <v>13.66249540888807</v>
      </c>
      <c r="L36" s="19">
        <f t="shared" si="6"/>
        <v>13.003166187045673</v>
      </c>
      <c r="M36" s="19">
        <f t="shared" si="6"/>
        <v>12.392372511790141</v>
      </c>
      <c r="N36" s="19">
        <f t="shared" si="6"/>
        <v>11.825778671265159</v>
      </c>
      <c r="O36" s="19">
        <f t="shared" si="6"/>
        <v>11.299484521546276</v>
      </c>
      <c r="P36" s="19">
        <f t="shared" si="6"/>
        <v>10.809977952396835</v>
      </c>
      <c r="Q36" s="19">
        <f t="shared" si="6"/>
        <v>10.354092883759504</v>
      </c>
      <c r="R36" s="19">
        <f t="shared" si="7"/>
        <v>9.9289721146316374</v>
      </c>
      <c r="S36" s="19">
        <f t="shared" si="7"/>
        <v>9.5320344330228224</v>
      </c>
    </row>
    <row r="37" spans="1:19" x14ac:dyDescent="0.25">
      <c r="A37">
        <f t="shared" si="4"/>
        <v>27</v>
      </c>
      <c r="B37" s="19">
        <f t="shared" si="6"/>
        <v>23.559607588100818</v>
      </c>
      <c r="C37" s="19">
        <f t="shared" si="6"/>
        <v>22.067617460621946</v>
      </c>
      <c r="D37" s="19">
        <f t="shared" si="6"/>
        <v>20.706897802370271</v>
      </c>
      <c r="E37" s="19">
        <f t="shared" si="6"/>
        <v>19.464010871651446</v>
      </c>
      <c r="F37" s="19">
        <f t="shared" si="6"/>
        <v>18.327031474482052</v>
      </c>
      <c r="G37" s="19">
        <f t="shared" si="6"/>
        <v>17.285364505389655</v>
      </c>
      <c r="H37" s="19">
        <f t="shared" si="6"/>
        <v>16.32958574671866</v>
      </c>
      <c r="I37" s="19">
        <f t="shared" si="6"/>
        <v>15.451302820642969</v>
      </c>
      <c r="J37" s="19">
        <f t="shared" si="6"/>
        <v>14.643033619995247</v>
      </c>
      <c r="K37" s="19">
        <f t="shared" si="6"/>
        <v>13.898099913637981</v>
      </c>
      <c r="L37" s="19">
        <f t="shared" si="6"/>
        <v>13.210534138722334</v>
      </c>
      <c r="M37" s="19">
        <f t="shared" si="6"/>
        <v>12.574997663652715</v>
      </c>
      <c r="N37" s="19">
        <f t="shared" si="6"/>
        <v>11.986709038565571</v>
      </c>
      <c r="O37" s="19">
        <f t="shared" si="6"/>
        <v>11.441380950275606</v>
      </c>
      <c r="P37" s="19">
        <f t="shared" si="6"/>
        <v>10.93516477073781</v>
      </c>
      <c r="Q37" s="19">
        <f t="shared" si="6"/>
        <v>10.464601736183875</v>
      </c>
      <c r="R37" s="19">
        <f t="shared" si="7"/>
        <v>10.026579921680403</v>
      </c>
      <c r="S37" s="19">
        <f t="shared" si="7"/>
        <v>9.6182962858655916</v>
      </c>
    </row>
    <row r="38" spans="1:19" x14ac:dyDescent="0.25">
      <c r="A38">
        <f t="shared" si="4"/>
        <v>28</v>
      </c>
      <c r="B38" s="19">
        <f t="shared" si="6"/>
        <v>24.31644315653547</v>
      </c>
      <c r="C38" s="19">
        <f t="shared" si="6"/>
        <v>22.726716709972344</v>
      </c>
      <c r="D38" s="19">
        <f t="shared" si="6"/>
        <v>21.281272355264981</v>
      </c>
      <c r="E38" s="19">
        <f t="shared" si="6"/>
        <v>19.964888655269704</v>
      </c>
      <c r="F38" s="19">
        <f t="shared" si="6"/>
        <v>18.764108227652478</v>
      </c>
      <c r="G38" s="19">
        <f t="shared" si="6"/>
        <v>17.667018845787105</v>
      </c>
      <c r="H38" s="19">
        <f t="shared" si="6"/>
        <v>16.663063217998715</v>
      </c>
      <c r="I38" s="19">
        <f t="shared" si="6"/>
        <v>15.742873512577003</v>
      </c>
      <c r="J38" s="19">
        <f t="shared" si="6"/>
        <v>14.898127257138327</v>
      </c>
      <c r="K38" s="19">
        <f t="shared" si="6"/>
        <v>14.121421719088133</v>
      </c>
      <c r="L38" s="19">
        <f t="shared" si="6"/>
        <v>13.406164281813524</v>
      </c>
      <c r="M38" s="19">
        <f t="shared" si="6"/>
        <v>12.746476679486117</v>
      </c>
      <c r="N38" s="19">
        <f t="shared" si="6"/>
        <v>12.13711125099586</v>
      </c>
      <c r="O38" s="19">
        <f t="shared" ref="D38:S40" si="8">(1/O$10)*(1-(1/(1+O$10)^$A38))</f>
        <v>11.573377628163353</v>
      </c>
      <c r="P38" s="19">
        <f t="shared" si="8"/>
        <v>11.051078491423898</v>
      </c>
      <c r="Q38" s="19">
        <f t="shared" si="8"/>
        <v>10.566453213072696</v>
      </c>
      <c r="R38" s="19">
        <f t="shared" si="8"/>
        <v>10.116128368514131</v>
      </c>
      <c r="S38" s="19">
        <f t="shared" si="8"/>
        <v>9.6970742336672071</v>
      </c>
    </row>
    <row r="39" spans="1:19" x14ac:dyDescent="0.25">
      <c r="A39">
        <f t="shared" si="4"/>
        <v>29</v>
      </c>
      <c r="B39" s="19">
        <f t="shared" si="6"/>
        <v>25.065785303500466</v>
      </c>
      <c r="C39" s="19">
        <f t="shared" si="6"/>
        <v>23.376075576327437</v>
      </c>
      <c r="D39" s="19">
        <f t="shared" si="8"/>
        <v>21.844384662024485</v>
      </c>
      <c r="E39" s="19">
        <f t="shared" si="8"/>
        <v>20.453549907580204</v>
      </c>
      <c r="F39" s="19">
        <f t="shared" si="8"/>
        <v>19.18845458995386</v>
      </c>
      <c r="G39" s="19">
        <f t="shared" si="8"/>
        <v>18.035767000760487</v>
      </c>
      <c r="H39" s="19">
        <f t="shared" si="8"/>
        <v>16.983714632691072</v>
      </c>
      <c r="I39" s="19">
        <f t="shared" si="8"/>
        <v>16.021888528781819</v>
      </c>
      <c r="J39" s="19">
        <f t="shared" si="8"/>
        <v>15.14107357822698</v>
      </c>
      <c r="K39" s="19">
        <f t="shared" si="8"/>
        <v>14.333101155533775</v>
      </c>
      <c r="L39" s="19">
        <f t="shared" si="8"/>
        <v>13.590721020578796</v>
      </c>
      <c r="M39" s="19">
        <f t="shared" si="8"/>
        <v>12.907489839893069</v>
      </c>
      <c r="N39" s="19">
        <f t="shared" si="8"/>
        <v>12.277674066351272</v>
      </c>
      <c r="O39" s="19">
        <f t="shared" si="8"/>
        <v>11.696165235500795</v>
      </c>
      <c r="P39" s="19">
        <f t="shared" si="8"/>
        <v>11.158406010577684</v>
      </c>
      <c r="Q39" s="19">
        <f t="shared" si="8"/>
        <v>10.660325542002484</v>
      </c>
      <c r="R39" s="19">
        <f t="shared" si="8"/>
        <v>10.198282906893699</v>
      </c>
      <c r="S39" s="19">
        <f t="shared" si="8"/>
        <v>9.7690175649928825</v>
      </c>
    </row>
    <row r="40" spans="1:19" x14ac:dyDescent="0.25">
      <c r="A40">
        <f t="shared" si="4"/>
        <v>30</v>
      </c>
      <c r="B40" s="19">
        <f t="shared" si="6"/>
        <v>25.807708221287605</v>
      </c>
      <c r="C40" s="19">
        <f t="shared" si="6"/>
        <v>24.015838006233913</v>
      </c>
      <c r="D40" s="19">
        <f t="shared" si="8"/>
        <v>22.396455551004401</v>
      </c>
      <c r="E40" s="19">
        <f t="shared" si="8"/>
        <v>20.930292592761166</v>
      </c>
      <c r="F40" s="19">
        <f t="shared" si="8"/>
        <v>19.600441349469769</v>
      </c>
      <c r="G40" s="19">
        <f t="shared" si="8"/>
        <v>18.392045411362787</v>
      </c>
      <c r="H40" s="19">
        <f t="shared" si="8"/>
        <v>17.292033300664492</v>
      </c>
      <c r="I40" s="19">
        <f t="shared" si="8"/>
        <v>16.28888854428882</v>
      </c>
      <c r="J40" s="19">
        <f t="shared" si="8"/>
        <v>15.372451026882835</v>
      </c>
      <c r="K40" s="19">
        <f t="shared" si="8"/>
        <v>14.533745171122062</v>
      </c>
      <c r="L40" s="19">
        <f t="shared" si="8"/>
        <v>13.764831151489428</v>
      </c>
      <c r="M40" s="19">
        <f t="shared" si="8"/>
        <v>13.058675906002881</v>
      </c>
      <c r="N40" s="19">
        <f t="shared" si="8"/>
        <v>12.40904118350586</v>
      </c>
      <c r="O40" s="19">
        <f t="shared" si="8"/>
        <v>11.810386265582135</v>
      </c>
      <c r="P40" s="19">
        <f t="shared" si="8"/>
        <v>11.257783343127485</v>
      </c>
      <c r="Q40" s="19">
        <f t="shared" si="8"/>
        <v>10.74684381751381</v>
      </c>
      <c r="R40" s="19">
        <f t="shared" si="8"/>
        <v>10.273654043021741</v>
      </c>
      <c r="S40" s="19">
        <f t="shared" si="8"/>
        <v>9.8347192374364223</v>
      </c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Annuity</vt:lpstr>
      <vt:lpstr>LumpSum</vt:lpstr>
      <vt:lpstr>PV-lookup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Wayne Smith</cp:lastModifiedBy>
  <cp:lastPrinted>2008-07-24T17:13:35Z</cp:lastPrinted>
  <dcterms:created xsi:type="dcterms:W3CDTF">2008-07-23T23:56:05Z</dcterms:created>
  <dcterms:modified xsi:type="dcterms:W3CDTF">2024-03-10T17:33:24Z</dcterms:modified>
</cp:coreProperties>
</file>