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smith\bus312\"/>
    </mc:Choice>
  </mc:AlternateContent>
  <xr:revisionPtr revIDLastSave="0" documentId="8_{D19C696B-6A3A-458E-8B79-3E8655072270}" xr6:coauthVersionLast="47" xr6:coauthVersionMax="47" xr10:uidLastSave="{00000000-0000-0000-0000-000000000000}"/>
  <bookViews>
    <workbookView xWindow="-110" yWindow="-110" windowWidth="17020" windowHeight="10120" activeTab="1" xr2:uid="{00000000-000D-0000-FFFF-FFFF00000000}"/>
  </bookViews>
  <sheets>
    <sheet name="DataDictionary" sheetId="2" r:id="rId1"/>
    <sheet name="sample-aov (Addin)" sheetId="1" r:id="rId2"/>
    <sheet name="sample-aov (Excel formulas)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" i="3" l="1"/>
  <c r="V18" i="3"/>
  <c r="U18" i="3"/>
  <c r="T18" i="3"/>
  <c r="Z33" i="3"/>
  <c r="Z31" i="3"/>
  <c r="Z30" i="3"/>
  <c r="Z29" i="3"/>
  <c r="Z25" i="3"/>
  <c r="Z23" i="3"/>
  <c r="Z22" i="3"/>
  <c r="Z21" i="3"/>
  <c r="Z17" i="3"/>
  <c r="Z15" i="3"/>
  <c r="Z14" i="3"/>
  <c r="Z13" i="3"/>
  <c r="Z9" i="3"/>
  <c r="Z7" i="3"/>
  <c r="Z6" i="3"/>
  <c r="Z5" i="3"/>
  <c r="Y32" i="3"/>
  <c r="Y30" i="3"/>
  <c r="Y29" i="3"/>
  <c r="Y28" i="3"/>
  <c r="Y24" i="3"/>
  <c r="Y22" i="3"/>
  <c r="Y21" i="3"/>
  <c r="Y20" i="3"/>
  <c r="Y16" i="3"/>
  <c r="Y14" i="3"/>
  <c r="Y13" i="3"/>
  <c r="Y12" i="3"/>
  <c r="Y8" i="3"/>
  <c r="Y6" i="3"/>
  <c r="Y5" i="3"/>
  <c r="X35" i="3"/>
  <c r="X29" i="3"/>
  <c r="X28" i="3"/>
  <c r="X27" i="3"/>
  <c r="X21" i="3"/>
  <c r="X20" i="3"/>
  <c r="X19" i="3"/>
  <c r="X13" i="3"/>
  <c r="X12" i="3"/>
  <c r="X11" i="3"/>
  <c r="X5" i="3"/>
  <c r="Z4" i="3"/>
  <c r="Y4" i="3"/>
  <c r="X4" i="3"/>
  <c r="V14" i="3"/>
  <c r="Z28" i="3" s="1"/>
  <c r="U14" i="3"/>
  <c r="Y35" i="3" s="1"/>
  <c r="T14" i="3"/>
  <c r="X34" i="3" s="1"/>
  <c r="T13" i="3"/>
  <c r="U13" i="3"/>
  <c r="V13" i="3"/>
  <c r="V4" i="3"/>
  <c r="U4" i="3"/>
  <c r="T4" i="3"/>
  <c r="U8" i="3"/>
  <c r="R4" i="3"/>
  <c r="Q4" i="3"/>
  <c r="P4" i="3"/>
  <c r="R35" i="3"/>
  <c r="Q35" i="3"/>
  <c r="P35" i="3"/>
  <c r="R34" i="3"/>
  <c r="Q34" i="3"/>
  <c r="P34" i="3"/>
  <c r="R33" i="3"/>
  <c r="Q33" i="3"/>
  <c r="P33" i="3"/>
  <c r="R32" i="3"/>
  <c r="Q32" i="3"/>
  <c r="P32" i="3"/>
  <c r="R31" i="3"/>
  <c r="Q31" i="3"/>
  <c r="P31" i="3"/>
  <c r="R30" i="3"/>
  <c r="Q30" i="3"/>
  <c r="P30" i="3"/>
  <c r="R29" i="3"/>
  <c r="Q29" i="3"/>
  <c r="P29" i="3"/>
  <c r="R28" i="3"/>
  <c r="Q28" i="3"/>
  <c r="P28" i="3"/>
  <c r="R27" i="3"/>
  <c r="Q27" i="3"/>
  <c r="P27" i="3"/>
  <c r="R26" i="3"/>
  <c r="Q26" i="3"/>
  <c r="P26" i="3"/>
  <c r="R25" i="3"/>
  <c r="Q25" i="3"/>
  <c r="P25" i="3"/>
  <c r="R24" i="3"/>
  <c r="Q24" i="3"/>
  <c r="P24" i="3"/>
  <c r="R23" i="3"/>
  <c r="Q23" i="3"/>
  <c r="P23" i="3"/>
  <c r="R22" i="3"/>
  <c r="Q22" i="3"/>
  <c r="P22" i="3"/>
  <c r="R21" i="3"/>
  <c r="Q21" i="3"/>
  <c r="P21" i="3"/>
  <c r="R20" i="3"/>
  <c r="Q20" i="3"/>
  <c r="P20" i="3"/>
  <c r="R19" i="3"/>
  <c r="Q19" i="3"/>
  <c r="P19" i="3"/>
  <c r="R18" i="3"/>
  <c r="Q18" i="3"/>
  <c r="P18" i="3"/>
  <c r="R17" i="3"/>
  <c r="Q17" i="3"/>
  <c r="P17" i="3"/>
  <c r="R16" i="3"/>
  <c r="Q16" i="3"/>
  <c r="P16" i="3"/>
  <c r="R15" i="3"/>
  <c r="Q15" i="3"/>
  <c r="P15" i="3"/>
  <c r="R14" i="3"/>
  <c r="Q14" i="3"/>
  <c r="P14" i="3"/>
  <c r="R13" i="3"/>
  <c r="Q13" i="3"/>
  <c r="P13" i="3"/>
  <c r="R12" i="3"/>
  <c r="Q12" i="3"/>
  <c r="P12" i="3"/>
  <c r="R11" i="3"/>
  <c r="Q11" i="3"/>
  <c r="P11" i="3"/>
  <c r="R10" i="3"/>
  <c r="Q10" i="3"/>
  <c r="P10" i="3"/>
  <c r="R9" i="3"/>
  <c r="Q9" i="3"/>
  <c r="P9" i="3"/>
  <c r="R8" i="3"/>
  <c r="Q8" i="3"/>
  <c r="P8" i="3"/>
  <c r="R7" i="3"/>
  <c r="Q7" i="3"/>
  <c r="P7" i="3"/>
  <c r="R6" i="3"/>
  <c r="Q6" i="3"/>
  <c r="P6" i="3"/>
  <c r="R5" i="3"/>
  <c r="V5" i="3" s="1"/>
  <c r="Q5" i="3"/>
  <c r="U5" i="3" s="1"/>
  <c r="P5" i="3"/>
  <c r="T5" i="3" s="1"/>
  <c r="I16" i="3" s="1"/>
  <c r="K16" i="3" s="1"/>
  <c r="J18" i="3"/>
  <c r="J16" i="3"/>
  <c r="J15" i="3"/>
  <c r="L10" i="3"/>
  <c r="L9" i="3"/>
  <c r="L8" i="3"/>
  <c r="K10" i="3"/>
  <c r="K9" i="3"/>
  <c r="K8" i="3"/>
  <c r="J10" i="3"/>
  <c r="J9" i="3"/>
  <c r="J8" i="3"/>
  <c r="I10" i="3"/>
  <c r="I9" i="3"/>
  <c r="I8" i="3"/>
  <c r="H10" i="3"/>
  <c r="H9" i="3"/>
  <c r="H8" i="3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X6" i="3" l="1"/>
  <c r="T19" i="3" s="1"/>
  <c r="X14" i="3"/>
  <c r="X22" i="3"/>
  <c r="X30" i="3"/>
  <c r="Y7" i="3"/>
  <c r="U19" i="3" s="1"/>
  <c r="Y15" i="3"/>
  <c r="Y23" i="3"/>
  <c r="Y31" i="3"/>
  <c r="Z8" i="3"/>
  <c r="V19" i="3" s="1"/>
  <c r="Z16" i="3"/>
  <c r="Z24" i="3"/>
  <c r="Z32" i="3"/>
  <c r="X7" i="3"/>
  <c r="X15" i="3"/>
  <c r="X23" i="3"/>
  <c r="X31" i="3"/>
  <c r="X8" i="3"/>
  <c r="X16" i="3"/>
  <c r="X24" i="3"/>
  <c r="X32" i="3"/>
  <c r="Y9" i="3"/>
  <c r="Y17" i="3"/>
  <c r="Y25" i="3"/>
  <c r="Y33" i="3"/>
  <c r="Z10" i="3"/>
  <c r="Z18" i="3"/>
  <c r="Z26" i="3"/>
  <c r="Z34" i="3"/>
  <c r="X9" i="3"/>
  <c r="X17" i="3"/>
  <c r="X25" i="3"/>
  <c r="X33" i="3"/>
  <c r="Y10" i="3"/>
  <c r="Y18" i="3"/>
  <c r="Y26" i="3"/>
  <c r="Y34" i="3"/>
  <c r="Z11" i="3"/>
  <c r="Z19" i="3"/>
  <c r="Z27" i="3"/>
  <c r="Z35" i="3"/>
  <c r="X10" i="3"/>
  <c r="X18" i="3"/>
  <c r="X26" i="3"/>
  <c r="Y11" i="3"/>
  <c r="Y19" i="3"/>
  <c r="Y27" i="3"/>
  <c r="Z12" i="3"/>
  <c r="Z20" i="3"/>
  <c r="I15" i="3" l="1"/>
  <c r="I18" i="3" l="1"/>
  <c r="K15" i="3"/>
  <c r="L15" i="3" s="1"/>
</calcChain>
</file>

<file path=xl/sharedStrings.xml><?xml version="1.0" encoding="utf-8"?>
<sst xmlns="http://schemas.openxmlformats.org/spreadsheetml/2006/main" count="154" uniqueCount="60">
  <si>
    <t>Name</t>
  </si>
  <si>
    <t>Description</t>
  </si>
  <si>
    <t>Type</t>
  </si>
  <si>
    <t>Sub Type</t>
  </si>
  <si>
    <t>Statistical Type</t>
  </si>
  <si>
    <t>Range</t>
  </si>
  <si>
    <t>Units</t>
  </si>
  <si>
    <t>Decimals</t>
  </si>
  <si>
    <t>String</t>
  </si>
  <si>
    <t>Number</t>
  </si>
  <si>
    <t>Integer</t>
  </si>
  <si>
    <t>Continuous</t>
  </si>
  <si>
    <t>Date</t>
  </si>
  <si>
    <t>Ordinal</t>
  </si>
  <si>
    <t>Day</t>
  </si>
  <si>
    <t>Day Number within the Month</t>
  </si>
  <si>
    <t>DayOfWeek</t>
  </si>
  <si>
    <t>Google Ads</t>
  </si>
  <si>
    <t>NetFlix Ads</t>
  </si>
  <si>
    <t>Amazon Ads</t>
  </si>
  <si>
    <t>Number of Google Ad clicks</t>
  </si>
  <si>
    <t>Number of Netflix Ad clicks</t>
  </si>
  <si>
    <t>Number of Amazon Ad clicks</t>
  </si>
  <si>
    <t>Day Name of the Week (Abbr)</t>
  </si>
  <si>
    <t>January, 2024 Ad "clicks" (to our company's web page)</t>
  </si>
  <si>
    <t>LHV Company</t>
  </si>
  <si>
    <t>Mon</t>
  </si>
  <si>
    <t>Tue</t>
  </si>
  <si>
    <t>Wed</t>
  </si>
  <si>
    <t>Thu</t>
  </si>
  <si>
    <t>Fri</t>
  </si>
  <si>
    <t>Sat</t>
  </si>
  <si>
    <t>Sun</t>
  </si>
  <si>
    <t>Anova: Single Factor</t>
  </si>
  <si>
    <t>SUMMARY</t>
  </si>
  <si>
    <t>Groups</t>
  </si>
  <si>
    <t>Count</t>
  </si>
  <si>
    <t>Sum</t>
  </si>
  <si>
    <t>Average</t>
  </si>
  <si>
    <t>Variance</t>
  </si>
  <si>
    <t>ANOVA</t>
  </si>
  <si>
    <t>Source of Variation</t>
  </si>
  <si>
    <t>SS</t>
  </si>
  <si>
    <t>df</t>
  </si>
  <si>
    <t>MS</t>
  </si>
  <si>
    <t>F</t>
  </si>
  <si>
    <t>P-value</t>
  </si>
  <si>
    <t>F crit</t>
  </si>
  <si>
    <t>Between Groups</t>
  </si>
  <si>
    <t>Within Groups</t>
  </si>
  <si>
    <t>Total</t>
  </si>
  <si>
    <t>Anova: Single Factor (using Excel formulas)</t>
  </si>
  <si>
    <t>Sum of Squares</t>
  </si>
  <si>
    <t>Squares</t>
  </si>
  <si>
    <t>Grand Mean</t>
  </si>
  <si>
    <t>Group Means - Grand Mean</t>
  </si>
  <si>
    <t>Group Means</t>
  </si>
  <si>
    <t>Group Means - Grand Mean (Sum)</t>
  </si>
  <si>
    <t>alpha</t>
  </si>
  <si>
    <t>Note: The p-value for ANOVA can't be directly calculated in Excel (even with the F-test function).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</si>
</sst>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6" formatCode="0.000"/>
    <numFmt numFmtId="167" formatCode="0.0000"/>
    <numFmt numFmtId="168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16" fillId="0" borderId="10" xfId="0" applyFont="1" applyBorder="1" applyAlignment="1">
      <alignment horizontal="right"/>
    </xf>
    <xf numFmtId="0" fontId="16" fillId="0" borderId="10" xfId="0" applyFont="1" applyBorder="1"/>
    <xf numFmtId="0" fontId="0" fillId="0" borderId="0" xfId="0" applyAlignment="1">
      <alignment horizontal="left"/>
    </xf>
    <xf numFmtId="1" fontId="0" fillId="0" borderId="0" xfId="0" applyNumberFormat="1"/>
    <xf numFmtId="0" fontId="0" fillId="0" borderId="11" xfId="0" applyBorder="1"/>
    <xf numFmtId="0" fontId="18" fillId="0" borderId="12" xfId="0" applyFont="1" applyBorder="1" applyAlignment="1">
      <alignment horizontal="center"/>
    </xf>
    <xf numFmtId="0" fontId="0" fillId="0" borderId="10" xfId="0" applyBorder="1"/>
    <xf numFmtId="1" fontId="0" fillId="0" borderId="10" xfId="0" applyNumberFormat="1" applyBorder="1"/>
    <xf numFmtId="2" fontId="0" fillId="0" borderId="0" xfId="0" applyNumberFormat="1"/>
    <xf numFmtId="166" fontId="0" fillId="0" borderId="0" xfId="0" applyNumberFormat="1"/>
    <xf numFmtId="167" fontId="0" fillId="0" borderId="0" xfId="0" applyNumberFormat="1"/>
    <xf numFmtId="2" fontId="0" fillId="0" borderId="10" xfId="0" applyNumberFormat="1" applyBorder="1"/>
    <xf numFmtId="166" fontId="0" fillId="0" borderId="10" xfId="0" applyNumberFormat="1" applyBorder="1"/>
    <xf numFmtId="167" fontId="0" fillId="0" borderId="10" xfId="0" applyNumberFormat="1" applyBorder="1"/>
    <xf numFmtId="1" fontId="0" fillId="0" borderId="11" xfId="0" applyNumberFormat="1" applyBorder="1"/>
    <xf numFmtId="168" fontId="0" fillId="0" borderId="11" xfId="0" applyNumberFormat="1" applyBorder="1"/>
    <xf numFmtId="0" fontId="16" fillId="0" borderId="0" xfId="0" applyFont="1" applyBorder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2A75F-1162-4DF1-B3C6-33571F15841A}">
  <dimension ref="A1:H6"/>
  <sheetViews>
    <sheetView workbookViewId="0">
      <selection activeCell="B3" sqref="B3"/>
    </sheetView>
  </sheetViews>
  <sheetFormatPr defaultRowHeight="14.5" x14ac:dyDescent="0.35"/>
  <cols>
    <col min="1" max="1" width="13.26953125" customWidth="1"/>
    <col min="2" max="2" width="25.6328125" customWidth="1"/>
    <col min="3" max="3" width="9.54296875" customWidth="1"/>
    <col min="4" max="4" width="10.26953125" customWidth="1"/>
    <col min="5" max="5" width="13.81640625" customWidth="1"/>
  </cols>
  <sheetData>
    <row r="1" spans="1:8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</row>
    <row r="2" spans="1:8" x14ac:dyDescent="0.35">
      <c r="A2" s="3" t="s">
        <v>14</v>
      </c>
      <c r="B2" t="s">
        <v>15</v>
      </c>
      <c r="C2" t="s">
        <v>12</v>
      </c>
      <c r="D2" t="s">
        <v>10</v>
      </c>
      <c r="E2" t="s">
        <v>13</v>
      </c>
      <c r="H2">
        <v>0</v>
      </c>
    </row>
    <row r="3" spans="1:8" x14ac:dyDescent="0.35">
      <c r="A3" s="3" t="s">
        <v>16</v>
      </c>
      <c r="B3" t="s">
        <v>23</v>
      </c>
      <c r="C3" t="s">
        <v>8</v>
      </c>
    </row>
    <row r="4" spans="1:8" x14ac:dyDescent="0.35">
      <c r="A4" s="3" t="s">
        <v>17</v>
      </c>
      <c r="B4" t="s">
        <v>20</v>
      </c>
      <c r="C4" t="s">
        <v>9</v>
      </c>
      <c r="D4" t="s">
        <v>10</v>
      </c>
      <c r="E4" t="s">
        <v>11</v>
      </c>
      <c r="H4">
        <v>0</v>
      </c>
    </row>
    <row r="5" spans="1:8" x14ac:dyDescent="0.35">
      <c r="A5" s="3" t="s">
        <v>18</v>
      </c>
      <c r="B5" t="s">
        <v>21</v>
      </c>
      <c r="C5" t="s">
        <v>9</v>
      </c>
      <c r="D5" t="s">
        <v>10</v>
      </c>
      <c r="E5" t="s">
        <v>11</v>
      </c>
      <c r="H5">
        <v>0</v>
      </c>
    </row>
    <row r="6" spans="1:8" x14ac:dyDescent="0.35">
      <c r="A6" s="3" t="s">
        <v>19</v>
      </c>
      <c r="B6" t="s">
        <v>22</v>
      </c>
      <c r="C6" t="s">
        <v>9</v>
      </c>
      <c r="D6" t="s">
        <v>10</v>
      </c>
      <c r="E6" t="s">
        <v>11</v>
      </c>
      <c r="H6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tabSelected="1" workbookViewId="0"/>
  </sheetViews>
  <sheetFormatPr defaultRowHeight="14.5" x14ac:dyDescent="0.35"/>
  <cols>
    <col min="2" max="2" width="11.26953125" customWidth="1"/>
    <col min="3" max="4" width="14.54296875" customWidth="1"/>
    <col min="5" max="5" width="13.08984375" customWidth="1"/>
    <col min="7" max="7" width="17.6328125" customWidth="1"/>
  </cols>
  <sheetData>
    <row r="1" spans="1:13" x14ac:dyDescent="0.35">
      <c r="A1" t="s">
        <v>25</v>
      </c>
    </row>
    <row r="2" spans="1:13" x14ac:dyDescent="0.35">
      <c r="A2" t="s">
        <v>24</v>
      </c>
    </row>
    <row r="4" spans="1:13" x14ac:dyDescent="0.35">
      <c r="A4" s="1" t="s">
        <v>14</v>
      </c>
      <c r="B4" s="2" t="s">
        <v>16</v>
      </c>
      <c r="C4" s="1" t="s">
        <v>17</v>
      </c>
      <c r="D4" s="1" t="s">
        <v>18</v>
      </c>
      <c r="E4" s="1" t="s">
        <v>19</v>
      </c>
      <c r="G4" t="s">
        <v>33</v>
      </c>
    </row>
    <row r="5" spans="1:13" x14ac:dyDescent="0.35">
      <c r="A5" s="4">
        <v>1</v>
      </c>
      <c r="B5" t="s">
        <v>26</v>
      </c>
      <c r="C5" s="4">
        <v>1211.9841197252676</v>
      </c>
      <c r="D5" s="4">
        <v>1240.2026692389347</v>
      </c>
      <c r="E5" s="4">
        <v>1349.9385093070582</v>
      </c>
    </row>
    <row r="6" spans="1:13" ht="15" thickBot="1" x14ac:dyDescent="0.4">
      <c r="A6" s="4">
        <f>A5+1</f>
        <v>2</v>
      </c>
      <c r="B6" t="s">
        <v>27</v>
      </c>
      <c r="C6" s="4">
        <v>1219.2189712789864</v>
      </c>
      <c r="D6" s="4">
        <v>1220.6517541734827</v>
      </c>
      <c r="E6" s="4">
        <v>1306.3001135087025</v>
      </c>
      <c r="G6" t="s">
        <v>34</v>
      </c>
    </row>
    <row r="7" spans="1:13" x14ac:dyDescent="0.35">
      <c r="A7" s="4">
        <f t="shared" ref="A7:A35" si="0">A6+1</f>
        <v>3</v>
      </c>
      <c r="B7" t="s">
        <v>28</v>
      </c>
      <c r="C7" s="4">
        <v>1219.8907136131561</v>
      </c>
      <c r="D7" s="4">
        <v>1267.1912330622322</v>
      </c>
      <c r="E7" s="4">
        <v>1385.3441103827358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</row>
    <row r="8" spans="1:13" x14ac:dyDescent="0.35">
      <c r="A8" s="4">
        <f t="shared" si="0"/>
        <v>4</v>
      </c>
      <c r="B8" t="s">
        <v>29</v>
      </c>
      <c r="C8" s="4">
        <v>1185.1705623316104</v>
      </c>
      <c r="D8" s="4">
        <v>1253.2417146946543</v>
      </c>
      <c r="E8" s="4">
        <v>1322.7032298228892</v>
      </c>
      <c r="G8" t="s">
        <v>17</v>
      </c>
      <c r="H8">
        <v>31</v>
      </c>
      <c r="I8">
        <v>37726.105192835952</v>
      </c>
      <c r="J8">
        <v>1216.9711352527727</v>
      </c>
      <c r="K8">
        <v>533.06623921098117</v>
      </c>
    </row>
    <row r="9" spans="1:13" x14ac:dyDescent="0.35">
      <c r="A9" s="4">
        <f t="shared" si="0"/>
        <v>5</v>
      </c>
      <c r="B9" t="s">
        <v>30</v>
      </c>
      <c r="C9" s="4">
        <v>1205.9158670188549</v>
      </c>
      <c r="D9" s="4">
        <v>1262.2184865970924</v>
      </c>
      <c r="E9" s="4">
        <v>1336.3617850085518</v>
      </c>
      <c r="G9" t="s">
        <v>18</v>
      </c>
      <c r="H9">
        <v>31</v>
      </c>
      <c r="I9">
        <v>38696.638052874558</v>
      </c>
      <c r="J9">
        <v>1248.2786468669212</v>
      </c>
      <c r="K9">
        <v>626.17720674927546</v>
      </c>
    </row>
    <row r="10" spans="1:13" ht="15" thickBot="1" x14ac:dyDescent="0.4">
      <c r="A10" s="4">
        <f t="shared" si="0"/>
        <v>6</v>
      </c>
      <c r="B10" t="s">
        <v>31</v>
      </c>
      <c r="C10" s="4">
        <v>1198.6291910382565</v>
      </c>
      <c r="D10" s="4">
        <v>1253.229045440748</v>
      </c>
      <c r="E10" s="4">
        <v>1309.8403610125088</v>
      </c>
      <c r="G10" s="5" t="s">
        <v>19</v>
      </c>
      <c r="H10" s="5">
        <v>31</v>
      </c>
      <c r="I10" s="5">
        <v>40569.764372567319</v>
      </c>
      <c r="J10" s="5">
        <v>1308.7020765344296</v>
      </c>
      <c r="K10" s="5">
        <v>908.44078194488873</v>
      </c>
    </row>
    <row r="11" spans="1:13" x14ac:dyDescent="0.35">
      <c r="A11" s="4">
        <f t="shared" si="0"/>
        <v>7</v>
      </c>
      <c r="B11" t="s">
        <v>32</v>
      </c>
      <c r="C11" s="4">
        <v>1228.7700952681066</v>
      </c>
      <c r="D11" s="4">
        <v>1242.5696205459981</v>
      </c>
      <c r="E11" s="4">
        <v>1342.4606644815449</v>
      </c>
    </row>
    <row r="12" spans="1:13" x14ac:dyDescent="0.35">
      <c r="A12" s="4">
        <f t="shared" si="0"/>
        <v>8</v>
      </c>
      <c r="B12" t="s">
        <v>26</v>
      </c>
      <c r="C12" s="4">
        <v>1201.6554476928834</v>
      </c>
      <c r="D12" s="4">
        <v>1238.7246957981556</v>
      </c>
      <c r="E12" s="4">
        <v>1299.2899899892757</v>
      </c>
    </row>
    <row r="13" spans="1:13" ht="15" thickBot="1" x14ac:dyDescent="0.4">
      <c r="A13" s="4">
        <f t="shared" si="0"/>
        <v>9</v>
      </c>
      <c r="B13" t="s">
        <v>27</v>
      </c>
      <c r="C13" s="4">
        <v>1259.5968318564053</v>
      </c>
      <c r="D13" s="4">
        <v>1247.1201475598011</v>
      </c>
      <c r="E13" s="4">
        <v>1266.2808800852756</v>
      </c>
      <c r="G13" t="s">
        <v>40</v>
      </c>
    </row>
    <row r="14" spans="1:13" x14ac:dyDescent="0.35">
      <c r="A14" s="4">
        <f t="shared" si="0"/>
        <v>10</v>
      </c>
      <c r="B14" t="s">
        <v>28</v>
      </c>
      <c r="C14" s="4">
        <v>1188.155842556715</v>
      </c>
      <c r="D14" s="4">
        <v>1208.62866469244</v>
      </c>
      <c r="E14" s="4">
        <v>1322.3254452774806</v>
      </c>
      <c r="G14" s="6" t="s">
        <v>41</v>
      </c>
      <c r="H14" s="6" t="s">
        <v>42</v>
      </c>
      <c r="I14" s="6" t="s">
        <v>43</v>
      </c>
      <c r="J14" s="6" t="s">
        <v>44</v>
      </c>
      <c r="K14" s="6" t="s">
        <v>45</v>
      </c>
      <c r="L14" s="6" t="s">
        <v>46</v>
      </c>
      <c r="M14" s="6" t="s">
        <v>47</v>
      </c>
    </row>
    <row r="15" spans="1:13" x14ac:dyDescent="0.35">
      <c r="A15" s="4">
        <f t="shared" si="0"/>
        <v>11</v>
      </c>
      <c r="B15" t="s">
        <v>29</v>
      </c>
      <c r="C15" s="4">
        <v>1227.6293419032056</v>
      </c>
      <c r="D15" s="4">
        <v>1270.1801837406085</v>
      </c>
      <c r="E15" s="4">
        <v>1310.0708098353439</v>
      </c>
      <c r="G15" t="s">
        <v>48</v>
      </c>
      <c r="H15">
        <v>134805.73948828946</v>
      </c>
      <c r="I15">
        <v>2</v>
      </c>
      <c r="J15">
        <v>67402.869744144729</v>
      </c>
      <c r="K15">
        <v>97.794724408813579</v>
      </c>
      <c r="L15">
        <v>2.7071717079452476E-23</v>
      </c>
      <c r="M15">
        <v>3.0976980352519248</v>
      </c>
    </row>
    <row r="16" spans="1:13" x14ac:dyDescent="0.35">
      <c r="A16" s="4">
        <f t="shared" si="0"/>
        <v>12</v>
      </c>
      <c r="B16" t="s">
        <v>30</v>
      </c>
      <c r="C16" s="4">
        <v>1207.8462752157898</v>
      </c>
      <c r="D16" s="4">
        <v>1223.7222022232852</v>
      </c>
      <c r="E16" s="4">
        <v>1292.4129242241333</v>
      </c>
      <c r="G16" t="s">
        <v>49</v>
      </c>
      <c r="H16">
        <v>62030.526837154364</v>
      </c>
      <c r="I16">
        <v>90</v>
      </c>
      <c r="J16">
        <v>689.22807596838186</v>
      </c>
    </row>
    <row r="17" spans="1:13" x14ac:dyDescent="0.35">
      <c r="A17" s="4">
        <f t="shared" si="0"/>
        <v>13</v>
      </c>
      <c r="B17" t="s">
        <v>31</v>
      </c>
      <c r="C17" s="4">
        <v>1213.1716705758126</v>
      </c>
      <c r="D17" s="4">
        <v>1206.8596982517483</v>
      </c>
      <c r="E17" s="4">
        <v>1318.7189901914408</v>
      </c>
    </row>
    <row r="18" spans="1:13" ht="15" thickBot="1" x14ac:dyDescent="0.4">
      <c r="A18" s="4">
        <f t="shared" si="0"/>
        <v>14</v>
      </c>
      <c r="B18" t="s">
        <v>32</v>
      </c>
      <c r="C18" s="4">
        <v>1243.2244223781274</v>
      </c>
      <c r="D18" s="4">
        <v>1263.663069917596</v>
      </c>
      <c r="E18" s="4">
        <v>1301.7274201187738</v>
      </c>
      <c r="G18" s="5" t="s">
        <v>50</v>
      </c>
      <c r="H18" s="5">
        <v>196836.26632544384</v>
      </c>
      <c r="I18" s="5">
        <v>92</v>
      </c>
      <c r="J18" s="5"/>
      <c r="K18" s="5"/>
      <c r="L18" s="5"/>
      <c r="M18" s="5"/>
    </row>
    <row r="19" spans="1:13" x14ac:dyDescent="0.35">
      <c r="A19" s="4">
        <f t="shared" si="0"/>
        <v>15</v>
      </c>
      <c r="B19" t="s">
        <v>26</v>
      </c>
      <c r="C19" s="4">
        <v>1251.940761706076</v>
      </c>
      <c r="D19" s="4">
        <v>1200.9122712439116</v>
      </c>
      <c r="E19" s="4">
        <v>1343.5687564014891</v>
      </c>
    </row>
    <row r="20" spans="1:13" x14ac:dyDescent="0.35">
      <c r="A20" s="4">
        <f t="shared" si="0"/>
        <v>16</v>
      </c>
      <c r="B20" t="s">
        <v>27</v>
      </c>
      <c r="C20" s="4">
        <v>1248.9274929764799</v>
      </c>
      <c r="D20" s="4">
        <v>1288.3303560544678</v>
      </c>
      <c r="E20" s="4">
        <v>1286.3252938840826</v>
      </c>
    </row>
    <row r="21" spans="1:13" x14ac:dyDescent="0.35">
      <c r="A21" s="4">
        <f t="shared" si="0"/>
        <v>17</v>
      </c>
      <c r="B21" t="s">
        <v>28</v>
      </c>
      <c r="C21" s="4">
        <v>1214.5844164135146</v>
      </c>
      <c r="D21" s="4">
        <v>1243.9831081947823</v>
      </c>
      <c r="E21" s="4">
        <v>1265.8209436783259</v>
      </c>
    </row>
    <row r="22" spans="1:13" x14ac:dyDescent="0.35">
      <c r="A22" s="4">
        <f t="shared" si="0"/>
        <v>18</v>
      </c>
      <c r="B22" t="s">
        <v>29</v>
      </c>
      <c r="C22" s="4">
        <v>1190.2455599804425</v>
      </c>
      <c r="D22" s="4">
        <v>1256.0735904679054</v>
      </c>
      <c r="E22" s="4">
        <v>1321.8140309818045</v>
      </c>
    </row>
    <row r="23" spans="1:13" x14ac:dyDescent="0.35">
      <c r="A23" s="4">
        <f t="shared" si="0"/>
        <v>19</v>
      </c>
      <c r="B23" t="s">
        <v>30</v>
      </c>
      <c r="C23" s="4">
        <v>1231.4620756172603</v>
      </c>
      <c r="D23" s="4">
        <v>1238.4842669178724</v>
      </c>
      <c r="E23" s="4">
        <v>1253.2857733866879</v>
      </c>
    </row>
    <row r="24" spans="1:13" x14ac:dyDescent="0.35">
      <c r="A24" s="4">
        <f t="shared" si="0"/>
        <v>20</v>
      </c>
      <c r="B24" t="s">
        <v>31</v>
      </c>
      <c r="C24" s="4">
        <v>1196.0202286459644</v>
      </c>
      <c r="D24" s="4">
        <v>1233.8320961284389</v>
      </c>
      <c r="E24" s="4">
        <v>1298.7541981854502</v>
      </c>
    </row>
    <row r="25" spans="1:13" x14ac:dyDescent="0.35">
      <c r="A25" s="4">
        <f t="shared" si="0"/>
        <v>21</v>
      </c>
      <c r="B25" t="s">
        <v>32</v>
      </c>
      <c r="C25" s="4">
        <v>1207.3334621021706</v>
      </c>
      <c r="D25" s="4">
        <v>1256.6043352970373</v>
      </c>
      <c r="E25" s="4">
        <v>1290.2164328649674</v>
      </c>
    </row>
    <row r="26" spans="1:13" x14ac:dyDescent="0.35">
      <c r="A26" s="4">
        <f t="shared" si="0"/>
        <v>22</v>
      </c>
      <c r="B26" t="s">
        <v>26</v>
      </c>
      <c r="C26" s="4">
        <v>1211.6233635975555</v>
      </c>
      <c r="D26" s="4">
        <v>1283.8891065767707</v>
      </c>
      <c r="E26" s="4">
        <v>1349.036088884437</v>
      </c>
    </row>
    <row r="27" spans="1:13" x14ac:dyDescent="0.35">
      <c r="A27" s="4">
        <f t="shared" si="0"/>
        <v>23</v>
      </c>
      <c r="B27" t="s">
        <v>27</v>
      </c>
      <c r="C27" s="4">
        <v>1198.9405357372523</v>
      </c>
      <c r="D27" s="4">
        <v>1243.4067158139044</v>
      </c>
      <c r="E27" s="4">
        <v>1303.7964706248581</v>
      </c>
    </row>
    <row r="28" spans="1:13" x14ac:dyDescent="0.35">
      <c r="A28" s="4">
        <f t="shared" si="0"/>
        <v>24</v>
      </c>
      <c r="B28" t="s">
        <v>28</v>
      </c>
      <c r="C28" s="4">
        <v>1237.8383158506806</v>
      </c>
      <c r="D28" s="4">
        <v>1298.1425013074547</v>
      </c>
      <c r="E28" s="4">
        <v>1316.5295390990329</v>
      </c>
    </row>
    <row r="29" spans="1:13" x14ac:dyDescent="0.35">
      <c r="A29" s="4">
        <f t="shared" si="0"/>
        <v>25</v>
      </c>
      <c r="B29" t="s">
        <v>29</v>
      </c>
      <c r="C29" s="4">
        <v>1232.0272004517956</v>
      </c>
      <c r="D29" s="4">
        <v>1248.1172910967293</v>
      </c>
      <c r="E29" s="4">
        <v>1277.8533417598428</v>
      </c>
    </row>
    <row r="30" spans="1:13" x14ac:dyDescent="0.35">
      <c r="A30" s="4">
        <f t="shared" si="0"/>
        <v>26</v>
      </c>
      <c r="B30" t="s">
        <v>30</v>
      </c>
      <c r="C30" s="4">
        <v>1219.1079967813948</v>
      </c>
      <c r="D30" s="4">
        <v>1271.7229687668471</v>
      </c>
      <c r="E30" s="4">
        <v>1344.938636232022</v>
      </c>
    </row>
    <row r="31" spans="1:13" x14ac:dyDescent="0.35">
      <c r="A31" s="4">
        <f t="shared" si="0"/>
        <v>27</v>
      </c>
      <c r="B31" t="s">
        <v>31</v>
      </c>
      <c r="C31" s="4">
        <v>1171.4231823871853</v>
      </c>
      <c r="D31" s="4">
        <v>1254.5204086339984</v>
      </c>
      <c r="E31" s="4">
        <v>1282.7288968059752</v>
      </c>
    </row>
    <row r="32" spans="1:13" x14ac:dyDescent="0.35">
      <c r="A32" s="4">
        <f t="shared" si="0"/>
        <v>28</v>
      </c>
      <c r="B32" t="s">
        <v>32</v>
      </c>
      <c r="C32" s="4">
        <v>1237.6101069096987</v>
      </c>
      <c r="D32" s="4">
        <v>1253.7455192800817</v>
      </c>
      <c r="E32" s="4">
        <v>1320.5563884686178</v>
      </c>
    </row>
    <row r="33" spans="1:5" x14ac:dyDescent="0.35">
      <c r="A33" s="4">
        <f t="shared" si="0"/>
        <v>29</v>
      </c>
      <c r="B33" t="s">
        <v>26</v>
      </c>
      <c r="C33" s="4">
        <v>1179.3769637484684</v>
      </c>
      <c r="D33" s="4">
        <v>1258.2633222287482</v>
      </c>
      <c r="E33" s="4">
        <v>1294.8142209483278</v>
      </c>
    </row>
    <row r="34" spans="1:5" x14ac:dyDescent="0.35">
      <c r="A34" s="4">
        <f t="shared" si="0"/>
        <v>30</v>
      </c>
      <c r="B34" t="s">
        <v>27</v>
      </c>
      <c r="C34" s="4">
        <v>1259.6055157909927</v>
      </c>
      <c r="D34" s="4">
        <v>1275.6156052406295</v>
      </c>
      <c r="E34" s="4">
        <v>1299.9872855042338</v>
      </c>
    </row>
    <row r="35" spans="1:5" x14ac:dyDescent="0.35">
      <c r="A35" s="4">
        <f t="shared" si="0"/>
        <v>31</v>
      </c>
      <c r="B35" t="s">
        <v>28</v>
      </c>
      <c r="C35" s="4">
        <v>1227.1786616858417</v>
      </c>
      <c r="D35" s="4">
        <v>1192.7914036881962</v>
      </c>
      <c r="E35" s="4">
        <v>1255.9628416114476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0D3A7-C75C-4F64-B137-4A9ECDE3957D}">
  <dimension ref="A1:Z37"/>
  <sheetViews>
    <sheetView workbookViewId="0"/>
  </sheetViews>
  <sheetFormatPr defaultRowHeight="14.5" x14ac:dyDescent="0.35"/>
  <cols>
    <col min="2" max="2" width="11.26953125" customWidth="1"/>
    <col min="3" max="4" width="14.54296875" customWidth="1"/>
    <col min="5" max="5" width="13.08984375" customWidth="1"/>
    <col min="8" max="8" width="17.6328125" customWidth="1"/>
    <col min="9" max="9" width="9.36328125" bestFit="1" customWidth="1"/>
    <col min="13" max="14" width="11.81640625" bestFit="1" customWidth="1"/>
    <col min="16" max="18" width="14.54296875" customWidth="1"/>
    <col min="20" max="22" width="14.54296875" customWidth="1"/>
    <col min="24" max="26" width="14.54296875" customWidth="1"/>
  </cols>
  <sheetData>
    <row r="1" spans="1:26" x14ac:dyDescent="0.35">
      <c r="A1" t="s">
        <v>25</v>
      </c>
      <c r="H1" t="s">
        <v>58</v>
      </c>
      <c r="I1">
        <v>0.05</v>
      </c>
    </row>
    <row r="2" spans="1:26" x14ac:dyDescent="0.35">
      <c r="A2" t="s">
        <v>24</v>
      </c>
      <c r="P2" t="s">
        <v>53</v>
      </c>
      <c r="T2" t="s">
        <v>52</v>
      </c>
      <c r="X2" t="s">
        <v>55</v>
      </c>
    </row>
    <row r="4" spans="1:26" x14ac:dyDescent="0.35">
      <c r="A4" s="1" t="s">
        <v>14</v>
      </c>
      <c r="B4" s="2" t="s">
        <v>16</v>
      </c>
      <c r="C4" s="1" t="s">
        <v>17</v>
      </c>
      <c r="D4" s="1" t="s">
        <v>18</v>
      </c>
      <c r="E4" s="1" t="s">
        <v>19</v>
      </c>
      <c r="H4" t="s">
        <v>51</v>
      </c>
      <c r="P4" s="1" t="str">
        <f>$C4</f>
        <v>Google Ads</v>
      </c>
      <c r="Q4" s="1" t="str">
        <f>$D4</f>
        <v>NetFlix Ads</v>
      </c>
      <c r="R4" s="1" t="str">
        <f>$E4</f>
        <v>Amazon Ads</v>
      </c>
      <c r="T4" s="1" t="str">
        <f>$C$4</f>
        <v>Google Ads</v>
      </c>
      <c r="U4" s="1" t="str">
        <f>$D$4</f>
        <v>NetFlix Ads</v>
      </c>
      <c r="V4" s="1" t="str">
        <f>$E$4</f>
        <v>Amazon Ads</v>
      </c>
      <c r="X4" s="1" t="str">
        <f>$C4</f>
        <v>Google Ads</v>
      </c>
      <c r="Y4" s="1" t="str">
        <f>$D4</f>
        <v>NetFlix Ads</v>
      </c>
      <c r="Z4" s="1" t="str">
        <f>$E4</f>
        <v>Amazon Ads</v>
      </c>
    </row>
    <row r="5" spans="1:26" x14ac:dyDescent="0.35">
      <c r="A5" s="4">
        <v>1</v>
      </c>
      <c r="B5" t="s">
        <v>26</v>
      </c>
      <c r="C5" s="4">
        <v>1211.9841197252676</v>
      </c>
      <c r="D5" s="4">
        <v>1240.2026692389347</v>
      </c>
      <c r="E5" s="4">
        <v>1349.9385093070582</v>
      </c>
      <c r="P5" s="9">
        <f>(C5-AVERAGE(C$5:C$35))^2</f>
        <v>24.870323871576339</v>
      </c>
      <c r="Q5" s="9">
        <f>(D5-AVERAGE(D$5:D$35))^2</f>
        <v>65.221414647738513</v>
      </c>
      <c r="R5" s="9">
        <f>(E5-AVERAGE(E$5:E$35))^2</f>
        <v>1700.4433878115208</v>
      </c>
      <c r="T5" s="9">
        <f>SUM(P5:P35)</f>
        <v>15991.987176329436</v>
      </c>
      <c r="U5" s="9">
        <f t="shared" ref="U5:V5" si="0">SUM(Q5:Q35)</f>
        <v>18785.316202478265</v>
      </c>
      <c r="V5" s="9">
        <f t="shared" si="0"/>
        <v>27253.223458346663</v>
      </c>
      <c r="W5" s="4"/>
      <c r="X5" s="9">
        <f>(T$14-$U$8)^2</f>
        <v>1682.051210110352</v>
      </c>
      <c r="Y5" s="9">
        <f>(U$14-$U$8)^2</f>
        <v>94.192964898880319</v>
      </c>
      <c r="Z5" s="9">
        <f>(V$14-$U$8)^2</f>
        <v>2572.3280665484876</v>
      </c>
    </row>
    <row r="6" spans="1:26" ht="15" thickBot="1" x14ac:dyDescent="0.4">
      <c r="A6" s="4">
        <f>A5+1</f>
        <v>2</v>
      </c>
      <c r="B6" t="s">
        <v>27</v>
      </c>
      <c r="C6" s="4">
        <v>1219.2189712789864</v>
      </c>
      <c r="D6" s="4">
        <v>1220.6517541734827</v>
      </c>
      <c r="E6" s="4">
        <v>1306.3001135087025</v>
      </c>
      <c r="H6" t="s">
        <v>34</v>
      </c>
      <c r="P6" s="9">
        <f>(C6-AVERAGE(C$5:C$35))^2</f>
        <v>5.0527668007441537</v>
      </c>
      <c r="Q6" s="9">
        <f>(D6-AVERAGE(D$5:D$35))^2</f>
        <v>763.24519989476823</v>
      </c>
      <c r="R6" s="9">
        <f>(E6-AVERAGE(E$5:E$35))^2</f>
        <v>5.769426376960217</v>
      </c>
      <c r="X6" s="9">
        <f>(T$14-$U$8)^2</f>
        <v>1682.051210110352</v>
      </c>
      <c r="Y6" s="9">
        <f>(U$14-$U$8)^2</f>
        <v>94.192964898880319</v>
      </c>
      <c r="Z6" s="9">
        <f>(V$14-$U$8)^2</f>
        <v>2572.3280665484876</v>
      </c>
    </row>
    <row r="7" spans="1:26" x14ac:dyDescent="0.35">
      <c r="A7" s="4">
        <f t="shared" ref="A7:A35" si="1">A6+1</f>
        <v>3</v>
      </c>
      <c r="B7" t="s">
        <v>28</v>
      </c>
      <c r="C7" s="4">
        <v>1219.8907136131561</v>
      </c>
      <c r="D7" s="4">
        <v>1267.1912330622322</v>
      </c>
      <c r="E7" s="4">
        <v>1385.3441103827358</v>
      </c>
      <c r="H7" s="6" t="s">
        <v>35</v>
      </c>
      <c r="I7" s="6" t="s">
        <v>36</v>
      </c>
      <c r="J7" s="6" t="s">
        <v>37</v>
      </c>
      <c r="K7" s="6" t="s">
        <v>38</v>
      </c>
      <c r="L7" s="6" t="s">
        <v>39</v>
      </c>
      <c r="P7" s="9">
        <f>(C7-AVERAGE(C$5:C$35))^2</f>
        <v>8.5239378024190895</v>
      </c>
      <c r="Q7" s="9">
        <f>(D7-AVERAGE(D$5:D$35))^2</f>
        <v>357.68591659506632</v>
      </c>
      <c r="R7" s="9">
        <f>(E7-AVERAGE(E$5:E$35))^2</f>
        <v>5874.0013524049218</v>
      </c>
      <c r="X7" s="9">
        <f>(T$14-$U$8)^2</f>
        <v>1682.051210110352</v>
      </c>
      <c r="Y7" s="9">
        <f>(U$14-$U$8)^2</f>
        <v>94.192964898880319</v>
      </c>
      <c r="Z7" s="9">
        <f>(V$14-$U$8)^2</f>
        <v>2572.3280665484876</v>
      </c>
    </row>
    <row r="8" spans="1:26" x14ac:dyDescent="0.35">
      <c r="A8" s="4">
        <f t="shared" si="1"/>
        <v>4</v>
      </c>
      <c r="B8" t="s">
        <v>29</v>
      </c>
      <c r="C8" s="4">
        <v>1185.1705623316104</v>
      </c>
      <c r="D8" s="4">
        <v>1253.2417146946543</v>
      </c>
      <c r="E8" s="4">
        <v>1322.7032298228892</v>
      </c>
      <c r="H8" t="str">
        <f>C4</f>
        <v>Google Ads</v>
      </c>
      <c r="I8" s="4">
        <f>COUNT(C5:C35)</f>
        <v>31</v>
      </c>
      <c r="J8" s="9">
        <f>SUM(C5:C35)</f>
        <v>37726.105192835952</v>
      </c>
      <c r="K8" s="10">
        <f>AVERAGE(C5:C35)</f>
        <v>1216.9711352527727</v>
      </c>
      <c r="L8" s="11">
        <f>_xlfn.VAR.S(C5:C35)</f>
        <v>533.06623921098117</v>
      </c>
      <c r="P8" s="9">
        <f>(C8-AVERAGE(C$5:C$35))^2</f>
        <v>1011.2764381141582</v>
      </c>
      <c r="Q8" s="9">
        <f>(D8-AVERAGE(D$5:D$35))^2</f>
        <v>24.632042262679196</v>
      </c>
      <c r="R8" s="9">
        <f>(E8-AVERAGE(E$5:E$35))^2</f>
        <v>196.03229340694281</v>
      </c>
      <c r="T8" t="s">
        <v>54</v>
      </c>
      <c r="U8" s="4">
        <f>SUM(C5:E35)/(COUNT(C5:C35)*3)</f>
        <v>1257.9839528847076</v>
      </c>
      <c r="X8" s="9">
        <f>(T$14-$U$8)^2</f>
        <v>1682.051210110352</v>
      </c>
      <c r="Y8" s="9">
        <f>(U$14-$U$8)^2</f>
        <v>94.192964898880319</v>
      </c>
      <c r="Z8" s="9">
        <f>(V$14-$U$8)^2</f>
        <v>2572.3280665484876</v>
      </c>
    </row>
    <row r="9" spans="1:26" x14ac:dyDescent="0.35">
      <c r="A9" s="4">
        <f t="shared" si="1"/>
        <v>5</v>
      </c>
      <c r="B9" t="s">
        <v>30</v>
      </c>
      <c r="C9" s="4">
        <v>1205.9158670188549</v>
      </c>
      <c r="D9" s="4">
        <v>1262.2184865970924</v>
      </c>
      <c r="E9" s="4">
        <v>1336.3617850085518</v>
      </c>
      <c r="H9" t="str">
        <f>D4</f>
        <v>NetFlix Ads</v>
      </c>
      <c r="I9" s="4">
        <f>COUNT(D5:D35)</f>
        <v>31</v>
      </c>
      <c r="J9" s="9">
        <f>SUM(D5:D35)</f>
        <v>38696.638052874558</v>
      </c>
      <c r="K9" s="10">
        <f>AVERAGE(D5:D35)</f>
        <v>1248.2786468669212</v>
      </c>
      <c r="L9" s="11">
        <f>_xlfn.VAR.S(D5:D35)</f>
        <v>626.17720674927546</v>
      </c>
      <c r="P9" s="9">
        <f>(C9-AVERAGE(C$5:C$35))^2</f>
        <v>122.21895572387169</v>
      </c>
      <c r="Q9" s="9">
        <f>(D9-AVERAGE(D$5:D$35))^2</f>
        <v>194.31913170285713</v>
      </c>
      <c r="R9" s="9">
        <f>(E9-AVERAGE(E$5:E$35))^2</f>
        <v>765.05947287342883</v>
      </c>
      <c r="X9" s="9">
        <f>(T$14-$U$8)^2</f>
        <v>1682.051210110352</v>
      </c>
      <c r="Y9" s="9">
        <f>(U$14-$U$8)^2</f>
        <v>94.192964898880319</v>
      </c>
      <c r="Z9" s="9">
        <f>(V$14-$U$8)^2</f>
        <v>2572.3280665484876</v>
      </c>
    </row>
    <row r="10" spans="1:26" x14ac:dyDescent="0.35">
      <c r="A10" s="4">
        <f t="shared" si="1"/>
        <v>6</v>
      </c>
      <c r="B10" t="s">
        <v>31</v>
      </c>
      <c r="C10" s="4">
        <v>1198.6291910382565</v>
      </c>
      <c r="D10" s="4">
        <v>1253.229045440748</v>
      </c>
      <c r="E10" s="4">
        <v>1309.8403610125088</v>
      </c>
      <c r="H10" s="7" t="str">
        <f>E4</f>
        <v>Amazon Ads</v>
      </c>
      <c r="I10" s="8">
        <f>COUNT(E5:E35)</f>
        <v>31</v>
      </c>
      <c r="J10" s="12">
        <f>SUM(E5:E35)</f>
        <v>40569.764372567319</v>
      </c>
      <c r="K10" s="13">
        <f>AVERAGE(E5:E35)</f>
        <v>1308.7020765344296</v>
      </c>
      <c r="L10" s="14">
        <f>_xlfn.VAR.S(E5:E35)</f>
        <v>908.44078194488873</v>
      </c>
      <c r="P10" s="9">
        <f>(C10-AVERAGE(C$5:C$35))^2</f>
        <v>336.42691756842288</v>
      </c>
      <c r="Q10" s="9">
        <f>(D10-AVERAGE(D$5:D$35))^2</f>
        <v>24.50644603974602</v>
      </c>
      <c r="R10" s="9">
        <f>(E10-AVERAGE(E$5:E$35))^2</f>
        <v>1.295691553036004</v>
      </c>
      <c r="X10" s="9">
        <f>(T$14-$U$8)^2</f>
        <v>1682.051210110352</v>
      </c>
      <c r="Y10" s="9">
        <f>(U$14-$U$8)^2</f>
        <v>94.192964898880319</v>
      </c>
      <c r="Z10" s="9">
        <f>(V$14-$U$8)^2</f>
        <v>2572.3280665484876</v>
      </c>
    </row>
    <row r="11" spans="1:26" x14ac:dyDescent="0.35">
      <c r="A11" s="4">
        <f t="shared" si="1"/>
        <v>7</v>
      </c>
      <c r="B11" t="s">
        <v>32</v>
      </c>
      <c r="C11" s="4">
        <v>1228.7700952681066</v>
      </c>
      <c r="D11" s="4">
        <v>1242.5696205459981</v>
      </c>
      <c r="E11" s="4">
        <v>1342.4606644815449</v>
      </c>
      <c r="P11" s="9">
        <f>(C11-AVERAGE(C$5:C$35))^2</f>
        <v>139.21545744344891</v>
      </c>
      <c r="Q11" s="9">
        <f>(D11-AVERAGE(D$5:D$35))^2</f>
        <v>32.592981532993406</v>
      </c>
      <c r="R11" s="9">
        <f>(E11-AVERAGE(E$5:E$35))^2</f>
        <v>1139.6422601831187</v>
      </c>
      <c r="T11" t="s">
        <v>56</v>
      </c>
      <c r="X11" s="9">
        <f>(T$14-$U$8)^2</f>
        <v>1682.051210110352</v>
      </c>
      <c r="Y11" s="9">
        <f>(U$14-$U$8)^2</f>
        <v>94.192964898880319</v>
      </c>
      <c r="Z11" s="9">
        <f>(V$14-$U$8)^2</f>
        <v>2572.3280665484876</v>
      </c>
    </row>
    <row r="12" spans="1:26" x14ac:dyDescent="0.35">
      <c r="A12" s="4">
        <f t="shared" si="1"/>
        <v>8</v>
      </c>
      <c r="B12" t="s">
        <v>26</v>
      </c>
      <c r="C12" s="4">
        <v>1201.6554476928834</v>
      </c>
      <c r="D12" s="4">
        <v>1238.7246957981556</v>
      </c>
      <c r="E12" s="4">
        <v>1299.2899899892757</v>
      </c>
      <c r="P12" s="9">
        <f>(C12-AVERAGE(C$5:C$35))^2</f>
        <v>234.57028543214736</v>
      </c>
      <c r="Q12" s="9">
        <f>(D12-AVERAGE(D$5:D$35))^2</f>
        <v>91.277981024367875</v>
      </c>
      <c r="R12" s="9">
        <f>(E12-AVERAGE(E$5:E$35))^2</f>
        <v>88.587373133467025</v>
      </c>
      <c r="T12" s="17"/>
      <c r="U12" s="17"/>
      <c r="V12" s="17"/>
      <c r="X12" s="9">
        <f>(T$14-$U$8)^2</f>
        <v>1682.051210110352</v>
      </c>
      <c r="Y12" s="9">
        <f>(U$14-$U$8)^2</f>
        <v>94.192964898880319</v>
      </c>
      <c r="Z12" s="9">
        <f>(V$14-$U$8)^2</f>
        <v>2572.3280665484876</v>
      </c>
    </row>
    <row r="13" spans="1:26" ht="15" thickBot="1" x14ac:dyDescent="0.4">
      <c r="A13" s="4">
        <f t="shared" si="1"/>
        <v>9</v>
      </c>
      <c r="B13" t="s">
        <v>27</v>
      </c>
      <c r="C13" s="4">
        <v>1259.5968318564053</v>
      </c>
      <c r="D13" s="4">
        <v>1247.1201475598011</v>
      </c>
      <c r="E13" s="4">
        <v>1266.2808800852756</v>
      </c>
      <c r="H13" t="s">
        <v>40</v>
      </c>
      <c r="P13" s="9">
        <f>(C13-AVERAGE(C$5:C$35))^2</f>
        <v>1816.9500109449361</v>
      </c>
      <c r="Q13" s="9">
        <f>(D13-AVERAGE(D$5:D$35))^2</f>
        <v>1.3421206445977742</v>
      </c>
      <c r="R13" s="9">
        <f>(E13-AVERAGE(E$5:E$35))^2</f>
        <v>1799.5579081777132</v>
      </c>
      <c r="T13" s="1" t="str">
        <f>$C$4</f>
        <v>Google Ads</v>
      </c>
      <c r="U13" s="1" t="str">
        <f>$D$4</f>
        <v>NetFlix Ads</v>
      </c>
      <c r="V13" s="1" t="str">
        <f>$E$4</f>
        <v>Amazon Ads</v>
      </c>
      <c r="X13" s="9">
        <f>(T$14-$U$8)^2</f>
        <v>1682.051210110352</v>
      </c>
      <c r="Y13" s="9">
        <f>(U$14-$U$8)^2</f>
        <v>94.192964898880319</v>
      </c>
      <c r="Z13" s="9">
        <f>(V$14-$U$8)^2</f>
        <v>2572.3280665484876</v>
      </c>
    </row>
    <row r="14" spans="1:26" x14ac:dyDescent="0.35">
      <c r="A14" s="4">
        <f t="shared" si="1"/>
        <v>10</v>
      </c>
      <c r="B14" t="s">
        <v>28</v>
      </c>
      <c r="C14" s="4">
        <v>1188.155842556715</v>
      </c>
      <c r="D14" s="4">
        <v>1208.62866469244</v>
      </c>
      <c r="E14" s="4">
        <v>1322.3254452774806</v>
      </c>
      <c r="H14" s="6" t="s">
        <v>41</v>
      </c>
      <c r="I14" s="6" t="s">
        <v>42</v>
      </c>
      <c r="J14" s="6" t="s">
        <v>43</v>
      </c>
      <c r="K14" s="6" t="s">
        <v>44</v>
      </c>
      <c r="L14" s="6" t="s">
        <v>45</v>
      </c>
      <c r="M14" s="6" t="s">
        <v>46</v>
      </c>
      <c r="N14" s="6" t="s">
        <v>47</v>
      </c>
      <c r="P14" s="9">
        <f>(C14-AVERAGE(C$5:C$35))^2</f>
        <v>830.32109315947434</v>
      </c>
      <c r="Q14" s="9">
        <f>(D14-AVERAGE(D$5:D$35))^2</f>
        <v>1572.1210864366799</v>
      </c>
      <c r="R14" s="9">
        <f>(E14-AVERAGE(E$5:E$35))^2</f>
        <v>185.59617590914061</v>
      </c>
      <c r="T14" s="9">
        <f>AVERAGE(C5:C35)</f>
        <v>1216.9711352527727</v>
      </c>
      <c r="U14" s="9">
        <f>AVERAGE(D5:D35)</f>
        <v>1248.2786468669212</v>
      </c>
      <c r="V14" s="9">
        <f>AVERAGE(E5:E35)</f>
        <v>1308.7020765344296</v>
      </c>
      <c r="X14" s="9">
        <f>(T$14-$U$8)^2</f>
        <v>1682.051210110352</v>
      </c>
      <c r="Y14" s="9">
        <f>(U$14-$U$8)^2</f>
        <v>94.192964898880319</v>
      </c>
      <c r="Z14" s="9">
        <f>(V$14-$U$8)^2</f>
        <v>2572.3280665484876</v>
      </c>
    </row>
    <row r="15" spans="1:26" x14ac:dyDescent="0.35">
      <c r="A15" s="4">
        <f t="shared" si="1"/>
        <v>11</v>
      </c>
      <c r="B15" t="s">
        <v>29</v>
      </c>
      <c r="C15" s="4">
        <v>1227.6293419032056</v>
      </c>
      <c r="D15" s="4">
        <v>1270.1801837406085</v>
      </c>
      <c r="E15" s="4">
        <v>1310.0708098353439</v>
      </c>
      <c r="H15" t="s">
        <v>48</v>
      </c>
      <c r="I15" s="9">
        <f>SUM(T19:V19)</f>
        <v>134805.73948828934</v>
      </c>
      <c r="J15">
        <f>COUNTA(C4:E4)-1</f>
        <v>2</v>
      </c>
      <c r="K15">
        <f>I15/J15</f>
        <v>67402.869744144671</v>
      </c>
      <c r="L15">
        <f>K15/K16</f>
        <v>97.794724408813494</v>
      </c>
      <c r="M15">
        <v>2.7071717079452476E-23</v>
      </c>
      <c r="N15">
        <f>_xlfn.F.INV.RT(I1,2,90)</f>
        <v>3.0976980352519248</v>
      </c>
      <c r="P15" s="9">
        <f>(C15-AVERAGE(C$5:C$35))^2</f>
        <v>113.59736900333274</v>
      </c>
      <c r="Q15" s="9">
        <f>(D15-AVERAGE(D$5:D$35))^2</f>
        <v>479.67731742948411</v>
      </c>
      <c r="R15" s="9">
        <f>(E15-AVERAGE(E$5:E$35))^2</f>
        <v>1.8734308490317566</v>
      </c>
      <c r="X15" s="9">
        <f>(T$14-$U$8)^2</f>
        <v>1682.051210110352</v>
      </c>
      <c r="Y15" s="9">
        <f>(U$14-$U$8)^2</f>
        <v>94.192964898880319</v>
      </c>
      <c r="Z15" s="9">
        <f>(V$14-$U$8)^2</f>
        <v>2572.3280665484876</v>
      </c>
    </row>
    <row r="16" spans="1:26" x14ac:dyDescent="0.35">
      <c r="A16" s="4">
        <f t="shared" si="1"/>
        <v>12</v>
      </c>
      <c r="B16" t="s">
        <v>30</v>
      </c>
      <c r="C16" s="4">
        <v>1207.8462752157898</v>
      </c>
      <c r="D16" s="4">
        <v>1223.7222022232852</v>
      </c>
      <c r="E16" s="4">
        <v>1292.4129242241333</v>
      </c>
      <c r="H16" t="s">
        <v>49</v>
      </c>
      <c r="I16" s="9">
        <f>SUM(T5:V5)</f>
        <v>62030.526837154364</v>
      </c>
      <c r="J16" s="4">
        <f>COUNTA(C5:E35)-COUNTA(C4:E4)</f>
        <v>90</v>
      </c>
      <c r="K16">
        <f>I16/J16</f>
        <v>689.22807596838186</v>
      </c>
      <c r="P16" s="9">
        <f>(C16-AVERAGE(C$5:C$35))^2</f>
        <v>83.263070694527741</v>
      </c>
      <c r="Q16" s="9">
        <f>(D16-AVERAGE(D$5:D$35))^2</f>
        <v>603.01897353596121</v>
      </c>
      <c r="R16" s="9">
        <f>(E16-AVERAGE(E$5:E$35))^2</f>
        <v>265.33648298802905</v>
      </c>
      <c r="T16" s="9" t="s">
        <v>57</v>
      </c>
      <c r="U16" s="9"/>
      <c r="V16" s="9"/>
      <c r="X16" s="9">
        <f>(T$14-$U$8)^2</f>
        <v>1682.051210110352</v>
      </c>
      <c r="Y16" s="9">
        <f>(U$14-$U$8)^2</f>
        <v>94.192964898880319</v>
      </c>
      <c r="Z16" s="9">
        <f>(V$14-$U$8)^2</f>
        <v>2572.3280665484876</v>
      </c>
    </row>
    <row r="17" spans="1:26" x14ac:dyDescent="0.35">
      <c r="A17" s="4">
        <f t="shared" si="1"/>
        <v>13</v>
      </c>
      <c r="B17" t="s">
        <v>31</v>
      </c>
      <c r="C17" s="4">
        <v>1213.1716705758126</v>
      </c>
      <c r="D17" s="4">
        <v>1206.8596982517483</v>
      </c>
      <c r="E17" s="4">
        <v>1318.7189901914408</v>
      </c>
      <c r="P17" s="9">
        <f>(C17-AVERAGE(C$5:C$35))^2</f>
        <v>14.435931831467078</v>
      </c>
      <c r="Q17" s="9">
        <f>(D17-AVERAGE(D$5:D$35))^2</f>
        <v>1715.5293043863326</v>
      </c>
      <c r="R17" s="9">
        <f>(E17-AVERAGE(E$5:E$35))^2</f>
        <v>100.33855921201696</v>
      </c>
      <c r="X17" s="9">
        <f>(T$14-$U$8)^2</f>
        <v>1682.051210110352</v>
      </c>
      <c r="Y17" s="9">
        <f>(U$14-$U$8)^2</f>
        <v>94.192964898880319</v>
      </c>
      <c r="Z17" s="9">
        <f>(V$14-$U$8)^2</f>
        <v>2572.3280665484876</v>
      </c>
    </row>
    <row r="18" spans="1:26" ht="15" thickBot="1" x14ac:dyDescent="0.4">
      <c r="A18" s="4">
        <f t="shared" si="1"/>
        <v>14</v>
      </c>
      <c r="B18" t="s">
        <v>32</v>
      </c>
      <c r="C18" s="4">
        <v>1243.2244223781274</v>
      </c>
      <c r="D18" s="4">
        <v>1263.663069917596</v>
      </c>
      <c r="E18" s="4">
        <v>1301.7274201187738</v>
      </c>
      <c r="H18" s="5" t="s">
        <v>50</v>
      </c>
      <c r="I18" s="16">
        <f>SUM(I15:I16)</f>
        <v>196836.26632544369</v>
      </c>
      <c r="J18" s="15">
        <f>SUM(J15:J16)</f>
        <v>92</v>
      </c>
      <c r="K18" s="5"/>
      <c r="L18" s="5"/>
      <c r="M18" s="5"/>
      <c r="N18" s="5"/>
      <c r="P18" s="9">
        <f>(C18-AVERAGE(C$5:C$35))^2</f>
        <v>689.23508488631728</v>
      </c>
      <c r="Q18" s="9">
        <f>(D18-AVERAGE(D$5:D$35))^2</f>
        <v>236.68047260213231</v>
      </c>
      <c r="R18" s="9">
        <f>(E18-AVERAGE(E$5:E$35))^2</f>
        <v>48.645832116448226</v>
      </c>
      <c r="T18" s="1" t="str">
        <f>$C$4</f>
        <v>Google Ads</v>
      </c>
      <c r="U18" s="1" t="str">
        <f>$D$4</f>
        <v>NetFlix Ads</v>
      </c>
      <c r="V18" s="1" t="str">
        <f>$E$4</f>
        <v>Amazon Ads</v>
      </c>
      <c r="X18" s="9">
        <f>(T$14-$U$8)^2</f>
        <v>1682.051210110352</v>
      </c>
      <c r="Y18" s="9">
        <f>(U$14-$U$8)^2</f>
        <v>94.192964898880319</v>
      </c>
      <c r="Z18" s="9">
        <f>(V$14-$U$8)^2</f>
        <v>2572.3280665484876</v>
      </c>
    </row>
    <row r="19" spans="1:26" x14ac:dyDescent="0.35">
      <c r="A19" s="4">
        <f t="shared" si="1"/>
        <v>15</v>
      </c>
      <c r="B19" t="s">
        <v>26</v>
      </c>
      <c r="C19" s="4">
        <v>1251.940761706076</v>
      </c>
      <c r="D19" s="4">
        <v>1200.9122712439116</v>
      </c>
      <c r="E19" s="4">
        <v>1343.5687564014891</v>
      </c>
      <c r="P19" s="9">
        <f>(C19-AVERAGE(C$5:C$35))^2</f>
        <v>1222.8747742835744</v>
      </c>
      <c r="Q19" s="9">
        <f>(D19-AVERAGE(D$5:D$35))^2</f>
        <v>2243.5735396600398</v>
      </c>
      <c r="R19" s="9">
        <f>(E19-AVERAGE(E$5:E$35))^2</f>
        <v>1215.6853649520106</v>
      </c>
      <c r="T19" s="9">
        <f>SUM(X5:X35)</f>
        <v>52143.587513420913</v>
      </c>
      <c r="U19" s="9">
        <f>SUM(Y5:Y35)</f>
        <v>2919.9819118652895</v>
      </c>
      <c r="V19" s="9">
        <f>SUM(Z5:Z35)</f>
        <v>79742.170063003126</v>
      </c>
      <c r="X19" s="9">
        <f>(T$14-$U$8)^2</f>
        <v>1682.051210110352</v>
      </c>
      <c r="Y19" s="9">
        <f>(U$14-$U$8)^2</f>
        <v>94.192964898880319</v>
      </c>
      <c r="Z19" s="9">
        <f>(V$14-$U$8)^2</f>
        <v>2572.3280665484876</v>
      </c>
    </row>
    <row r="20" spans="1:26" x14ac:dyDescent="0.35">
      <c r="A20" s="4">
        <f t="shared" si="1"/>
        <v>16</v>
      </c>
      <c r="B20" t="s">
        <v>27</v>
      </c>
      <c r="C20" s="4">
        <v>1248.9274929764799</v>
      </c>
      <c r="D20" s="4">
        <v>1288.3303560544678</v>
      </c>
      <c r="E20" s="4">
        <v>1286.3252938840826</v>
      </c>
      <c r="H20" t="s">
        <v>59</v>
      </c>
      <c r="P20" s="9">
        <f>(C20-AVERAGE(C$5:C$35))^2</f>
        <v>1021.2087989655436</v>
      </c>
      <c r="Q20" s="9">
        <f>(D20-AVERAGE(D$5:D$35))^2</f>
        <v>1604.1394088437985</v>
      </c>
      <c r="R20" s="9">
        <f>(E20-AVERAGE(E$5:E$35))^2</f>
        <v>500.72040178086905</v>
      </c>
      <c r="X20" s="9">
        <f>(T$14-$U$8)^2</f>
        <v>1682.051210110352</v>
      </c>
      <c r="Y20" s="9">
        <f>(U$14-$U$8)^2</f>
        <v>94.192964898880319</v>
      </c>
      <c r="Z20" s="9">
        <f>(V$14-$U$8)^2</f>
        <v>2572.3280665484876</v>
      </c>
    </row>
    <row r="21" spans="1:26" x14ac:dyDescent="0.35">
      <c r="A21" s="4">
        <f t="shared" si="1"/>
        <v>17</v>
      </c>
      <c r="B21" t="s">
        <v>28</v>
      </c>
      <c r="C21" s="4">
        <v>1214.5844164135146</v>
      </c>
      <c r="D21" s="4">
        <v>1243.9831081947823</v>
      </c>
      <c r="E21" s="4">
        <v>1265.8209436783259</v>
      </c>
      <c r="P21" s="9">
        <f>(C21-AVERAGE(C$5:C$35))^2</f>
        <v>5.6964268176692334</v>
      </c>
      <c r="Q21" s="9">
        <f>(D21-AVERAGE(D$5:D$35))^2</f>
        <v>18.451652483841219</v>
      </c>
      <c r="R21" s="9">
        <f>(E21-AVERAGE(E$5:E$35))^2</f>
        <v>1838.7915550228167</v>
      </c>
      <c r="U21" s="9"/>
      <c r="X21" s="9">
        <f>(T$14-$U$8)^2</f>
        <v>1682.051210110352</v>
      </c>
      <c r="Y21" s="9">
        <f>(U$14-$U$8)^2</f>
        <v>94.192964898880319</v>
      </c>
      <c r="Z21" s="9">
        <f>(V$14-$U$8)^2</f>
        <v>2572.3280665484876</v>
      </c>
    </row>
    <row r="22" spans="1:26" x14ac:dyDescent="0.35">
      <c r="A22" s="4">
        <f t="shared" si="1"/>
        <v>18</v>
      </c>
      <c r="B22" t="s">
        <v>29</v>
      </c>
      <c r="C22" s="4">
        <v>1190.2455599804425</v>
      </c>
      <c r="D22" s="4">
        <v>1256.0735904679054</v>
      </c>
      <c r="E22" s="4">
        <v>1321.8140309818045</v>
      </c>
      <c r="P22" s="9">
        <f>(C22-AVERAGE(C$5:C$35))^2</f>
        <v>714.25637363698536</v>
      </c>
      <c r="Q22" s="9">
        <f>(D22-AVERAGE(D$5:D$35))^2</f>
        <v>60.761145742524491</v>
      </c>
      <c r="R22" s="9">
        <f>(E22-AVERAGE(E$5:E$35))^2</f>
        <v>171.92334943003587</v>
      </c>
      <c r="X22" s="9">
        <f>(T$14-$U$8)^2</f>
        <v>1682.051210110352</v>
      </c>
      <c r="Y22" s="9">
        <f>(U$14-$U$8)^2</f>
        <v>94.192964898880319</v>
      </c>
      <c r="Z22" s="9">
        <f>(V$14-$U$8)^2</f>
        <v>2572.3280665484876</v>
      </c>
    </row>
    <row r="23" spans="1:26" x14ac:dyDescent="0.35">
      <c r="A23" s="4">
        <f t="shared" si="1"/>
        <v>19</v>
      </c>
      <c r="B23" t="s">
        <v>30</v>
      </c>
      <c r="C23" s="4">
        <v>1231.4620756172603</v>
      </c>
      <c r="D23" s="4">
        <v>1238.4842669178724</v>
      </c>
      <c r="E23" s="4">
        <v>1253.2857733866879</v>
      </c>
      <c r="P23" s="9">
        <f>(C23-AVERAGE(C$5:C$35))^2</f>
        <v>209.98735264713724</v>
      </c>
      <c r="Q23" s="9">
        <f>(D23-AVERAGE(D$5:D$35))^2</f>
        <v>95.929878586328954</v>
      </c>
      <c r="R23" s="9">
        <f>(E23-AVERAGE(E$5:E$35))^2</f>
        <v>3070.9666545624068</v>
      </c>
      <c r="X23" s="9">
        <f>(T$14-$U$8)^2</f>
        <v>1682.051210110352</v>
      </c>
      <c r="Y23" s="9">
        <f>(U$14-$U$8)^2</f>
        <v>94.192964898880319</v>
      </c>
      <c r="Z23" s="9">
        <f>(V$14-$U$8)^2</f>
        <v>2572.3280665484876</v>
      </c>
    </row>
    <row r="24" spans="1:26" x14ac:dyDescent="0.35">
      <c r="A24" s="4">
        <f t="shared" si="1"/>
        <v>20</v>
      </c>
      <c r="B24" t="s">
        <v>31</v>
      </c>
      <c r="C24" s="4">
        <v>1196.0202286459644</v>
      </c>
      <c r="D24" s="4">
        <v>1233.8320961284389</v>
      </c>
      <c r="E24" s="4">
        <v>1298.7541981854502</v>
      </c>
      <c r="P24" s="9">
        <f>(C24-AVERAGE(C$5:C$35))^2</f>
        <v>438.94048764720378</v>
      </c>
      <c r="Q24" s="9">
        <f>(D24-AVERAGE(D$5:D$35))^2</f>
        <v>208.70282823954352</v>
      </c>
      <c r="R24" s="9">
        <f>(E24-AVERAGE(E$5:E$35))^2</f>
        <v>98.9602836460937</v>
      </c>
      <c r="X24" s="9">
        <f>(T$14-$U$8)^2</f>
        <v>1682.051210110352</v>
      </c>
      <c r="Y24" s="9">
        <f>(U$14-$U$8)^2</f>
        <v>94.192964898880319</v>
      </c>
      <c r="Z24" s="9">
        <f>(V$14-$U$8)^2</f>
        <v>2572.3280665484876</v>
      </c>
    </row>
    <row r="25" spans="1:26" x14ac:dyDescent="0.35">
      <c r="A25" s="4">
        <f t="shared" si="1"/>
        <v>21</v>
      </c>
      <c r="B25" t="s">
        <v>32</v>
      </c>
      <c r="C25" s="4">
        <v>1207.3334621021706</v>
      </c>
      <c r="D25" s="4">
        <v>1256.6043352970373</v>
      </c>
      <c r="E25" s="4">
        <v>1290.2164328649674</v>
      </c>
      <c r="P25" s="9">
        <f>(C25-AVERAGE(C$5:C$35))^2</f>
        <v>92.884743757835466</v>
      </c>
      <c r="Q25" s="9">
        <f>(D25-AVERAGE(D$5:D$35))^2</f>
        <v>69.317087835368895</v>
      </c>
      <c r="R25" s="9">
        <f>(E25-AVERAGE(E$5:E$35))^2</f>
        <v>341.71902187432812</v>
      </c>
      <c r="X25" s="9">
        <f>(T$14-$U$8)^2</f>
        <v>1682.051210110352</v>
      </c>
      <c r="Y25" s="9">
        <f>(U$14-$U$8)^2</f>
        <v>94.192964898880319</v>
      </c>
      <c r="Z25" s="9">
        <f>(V$14-$U$8)^2</f>
        <v>2572.3280665484876</v>
      </c>
    </row>
    <row r="26" spans="1:26" x14ac:dyDescent="0.35">
      <c r="A26" s="4">
        <f t="shared" si="1"/>
        <v>22</v>
      </c>
      <c r="B26" t="s">
        <v>26</v>
      </c>
      <c r="C26" s="4">
        <v>1211.6233635975555</v>
      </c>
      <c r="D26" s="4">
        <v>1283.8891065767707</v>
      </c>
      <c r="E26" s="4">
        <v>1349.036088884437</v>
      </c>
      <c r="P26" s="9">
        <f>(C26-AVERAGE(C$5:C$35))^2</f>
        <v>28.598661676344829</v>
      </c>
      <c r="Q26" s="9">
        <f>(D26-AVERAGE(D$5:D$35))^2</f>
        <v>1268.104840746812</v>
      </c>
      <c r="R26" s="9">
        <f>(E26-AVERAGE(E$5:E$35))^2</f>
        <v>1626.8325522505552</v>
      </c>
      <c r="X26" s="9">
        <f>(T$14-$U$8)^2</f>
        <v>1682.051210110352</v>
      </c>
      <c r="Y26" s="9">
        <f>(U$14-$U$8)^2</f>
        <v>94.192964898880319</v>
      </c>
      <c r="Z26" s="9">
        <f>(V$14-$U$8)^2</f>
        <v>2572.3280665484876</v>
      </c>
    </row>
    <row r="27" spans="1:26" x14ac:dyDescent="0.35">
      <c r="A27" s="4">
        <f t="shared" si="1"/>
        <v>23</v>
      </c>
      <c r="B27" t="s">
        <v>27</v>
      </c>
      <c r="C27" s="4">
        <v>1198.9405357372523</v>
      </c>
      <c r="D27" s="4">
        <v>1243.4067158139044</v>
      </c>
      <c r="E27" s="4">
        <v>1303.7964706248581</v>
      </c>
      <c r="P27" s="9">
        <f>(C27-AVERAGE(C$5:C$35))^2</f>
        <v>325.10251888908476</v>
      </c>
      <c r="Q27" s="9">
        <f>(D27-AVERAGE(D$5:D$35))^2</f>
        <v>23.735712185349886</v>
      </c>
      <c r="R27" s="9">
        <f>(E27-AVERAGE(E$5:E$35))^2</f>
        <v>24.0649693400226</v>
      </c>
      <c r="X27" s="9">
        <f>(T$14-$U$8)^2</f>
        <v>1682.051210110352</v>
      </c>
      <c r="Y27" s="9">
        <f>(U$14-$U$8)^2</f>
        <v>94.192964898880319</v>
      </c>
      <c r="Z27" s="9">
        <f>(V$14-$U$8)^2</f>
        <v>2572.3280665484876</v>
      </c>
    </row>
    <row r="28" spans="1:26" x14ac:dyDescent="0.35">
      <c r="A28" s="4">
        <f t="shared" si="1"/>
        <v>24</v>
      </c>
      <c r="B28" t="s">
        <v>28</v>
      </c>
      <c r="C28" s="4">
        <v>1237.8383158506806</v>
      </c>
      <c r="D28" s="4">
        <v>1298.1425013074547</v>
      </c>
      <c r="E28" s="4">
        <v>1316.5295390990329</v>
      </c>
      <c r="P28" s="9">
        <f>(C28-AVERAGE(C$5:C$35))^2</f>
        <v>435.43922610570468</v>
      </c>
      <c r="Q28" s="9">
        <f>(D28-AVERAGE(D$5:D$35))^2</f>
        <v>2486.4039796667112</v>
      </c>
      <c r="R28" s="9">
        <f>(E28-AVERAGE(E$5:E$35))^2</f>
        <v>61.269170200267098</v>
      </c>
      <c r="X28" s="9">
        <f>(T$14-$U$8)^2</f>
        <v>1682.051210110352</v>
      </c>
      <c r="Y28" s="9">
        <f>(U$14-$U$8)^2</f>
        <v>94.192964898880319</v>
      </c>
      <c r="Z28" s="9">
        <f>(V$14-$U$8)^2</f>
        <v>2572.3280665484876</v>
      </c>
    </row>
    <row r="29" spans="1:26" x14ac:dyDescent="0.35">
      <c r="A29" s="4">
        <f t="shared" si="1"/>
        <v>25</v>
      </c>
      <c r="B29" t="s">
        <v>29</v>
      </c>
      <c r="C29" s="4">
        <v>1232.0272004517956</v>
      </c>
      <c r="D29" s="4">
        <v>1248.1172910967293</v>
      </c>
      <c r="E29" s="4">
        <v>1277.8533417598428</v>
      </c>
      <c r="P29" s="9">
        <f>(C29-AVERAGE(C$5:C$35))^2</f>
        <v>226.68509927722837</v>
      </c>
      <c r="Q29" s="9">
        <f>(D29-AVERAGE(D$5:D$35))^2</f>
        <v>2.6035684574222374E-2</v>
      </c>
      <c r="R29" s="9">
        <f>(E29-AVERAGE(E$5:E$35))^2</f>
        <v>951.64443719279927</v>
      </c>
      <c r="X29" s="9">
        <f>(T$14-$U$8)^2</f>
        <v>1682.051210110352</v>
      </c>
      <c r="Y29" s="9">
        <f>(U$14-$U$8)^2</f>
        <v>94.192964898880319</v>
      </c>
      <c r="Z29" s="9">
        <f>(V$14-$U$8)^2</f>
        <v>2572.3280665484876</v>
      </c>
    </row>
    <row r="30" spans="1:26" x14ac:dyDescent="0.35">
      <c r="A30" s="4">
        <f t="shared" si="1"/>
        <v>26</v>
      </c>
      <c r="B30" t="s">
        <v>30</v>
      </c>
      <c r="C30" s="4">
        <v>1219.1079967813948</v>
      </c>
      <c r="D30" s="4">
        <v>1271.7229687668471</v>
      </c>
      <c r="E30" s="4">
        <v>1344.938636232022</v>
      </c>
      <c r="P30" s="9">
        <f>(C30-AVERAGE(C$5:C$35))^2</f>
        <v>4.5661771925053847</v>
      </c>
      <c r="Q30" s="9">
        <f>(D30-AVERAGE(D$5:D$35))^2</f>
        <v>549.63622934734292</v>
      </c>
      <c r="R30" s="9">
        <f>(E30-AVERAGE(E$5:E$35))^2</f>
        <v>1313.0882587171766</v>
      </c>
      <c r="X30" s="9">
        <f>(T$14-$U$8)^2</f>
        <v>1682.051210110352</v>
      </c>
      <c r="Y30" s="9">
        <f>(U$14-$U$8)^2</f>
        <v>94.192964898880319</v>
      </c>
      <c r="Z30" s="9">
        <f>(V$14-$U$8)^2</f>
        <v>2572.3280665484876</v>
      </c>
    </row>
    <row r="31" spans="1:26" x14ac:dyDescent="0.35">
      <c r="A31" s="4">
        <f t="shared" si="1"/>
        <v>27</v>
      </c>
      <c r="B31" t="s">
        <v>31</v>
      </c>
      <c r="C31" s="4">
        <v>1171.4231823871853</v>
      </c>
      <c r="D31" s="4">
        <v>1254.5204086339984</v>
      </c>
      <c r="E31" s="4">
        <v>1282.7288968059752</v>
      </c>
      <c r="P31" s="9">
        <f>(C31-AVERAGE(C$5:C$35))^2</f>
        <v>2074.6160102457693</v>
      </c>
      <c r="Q31" s="9">
        <f>(D31-AVERAGE(D$5:D$35))^2</f>
        <v>38.959589956946076</v>
      </c>
      <c r="R31" s="9">
        <f>(E31-AVERAGE(E$5:E$35))^2</f>
        <v>674.60606520659439</v>
      </c>
      <c r="X31" s="9">
        <f>(T$14-$U$8)^2</f>
        <v>1682.051210110352</v>
      </c>
      <c r="Y31" s="9">
        <f>(U$14-$U$8)^2</f>
        <v>94.192964898880319</v>
      </c>
      <c r="Z31" s="9">
        <f>(V$14-$U$8)^2</f>
        <v>2572.3280665484876</v>
      </c>
    </row>
    <row r="32" spans="1:26" x14ac:dyDescent="0.35">
      <c r="A32" s="4">
        <f t="shared" si="1"/>
        <v>28</v>
      </c>
      <c r="B32" t="s">
        <v>32</v>
      </c>
      <c r="C32" s="4">
        <v>1237.6101069096987</v>
      </c>
      <c r="D32" s="4">
        <v>1253.7455192800817</v>
      </c>
      <c r="E32" s="4">
        <v>1320.5563884686178</v>
      </c>
      <c r="P32" s="9">
        <f>(C32-AVERAGE(C$5:C$35))^2</f>
        <v>425.96715105539721</v>
      </c>
      <c r="Q32" s="9">
        <f>(D32-AVERAGE(D$5:D$35))^2</f>
        <v>29.886693981774705</v>
      </c>
      <c r="R32" s="9">
        <f>(E32-AVERAGE(E$5:E$35))^2</f>
        <v>140.5247114330372</v>
      </c>
      <c r="X32" s="9">
        <f>(T$14-$U$8)^2</f>
        <v>1682.051210110352</v>
      </c>
      <c r="Y32" s="9">
        <f>(U$14-$U$8)^2</f>
        <v>94.192964898880319</v>
      </c>
      <c r="Z32" s="9">
        <f>(V$14-$U$8)^2</f>
        <v>2572.3280665484876</v>
      </c>
    </row>
    <row r="33" spans="1:26" x14ac:dyDescent="0.35">
      <c r="A33" s="4">
        <f t="shared" si="1"/>
        <v>29</v>
      </c>
      <c r="B33" t="s">
        <v>26</v>
      </c>
      <c r="C33" s="4">
        <v>1179.3769637484684</v>
      </c>
      <c r="D33" s="4">
        <v>1258.2633222287482</v>
      </c>
      <c r="E33" s="4">
        <v>1294.8142209483278</v>
      </c>
      <c r="P33" s="9">
        <f>(C33-AVERAGE(C$5:C$35))^2</f>
        <v>1413.3217310950465</v>
      </c>
      <c r="Q33" s="9">
        <f>(D33-AVERAGE(D$5:D$35))^2</f>
        <v>99.693742081073736</v>
      </c>
      <c r="R33" s="9">
        <f>(E33-AVERAGE(E$5:E$35))^2</f>
        <v>192.8725327804176</v>
      </c>
      <c r="X33" s="9">
        <f>(T$14-$U$8)^2</f>
        <v>1682.051210110352</v>
      </c>
      <c r="Y33" s="9">
        <f>(U$14-$U$8)^2</f>
        <v>94.192964898880319</v>
      </c>
      <c r="Z33" s="9">
        <f>(V$14-$U$8)^2</f>
        <v>2572.3280665484876</v>
      </c>
    </row>
    <row r="34" spans="1:26" x14ac:dyDescent="0.35">
      <c r="A34" s="4">
        <f t="shared" si="1"/>
        <v>30</v>
      </c>
      <c r="B34" t="s">
        <v>27</v>
      </c>
      <c r="C34" s="4">
        <v>1259.6055157909927</v>
      </c>
      <c r="D34" s="4">
        <v>1275.6156052406295</v>
      </c>
      <c r="E34" s="4">
        <v>1299.9872855042338</v>
      </c>
      <c r="P34" s="9">
        <f>(C34-AVERAGE(C$5:C$35))^2</f>
        <v>1817.6904038777573</v>
      </c>
      <c r="Q34" s="9">
        <f>(D34-AVERAGE(D$5:D$35))^2</f>
        <v>747.30929312585954</v>
      </c>
      <c r="R34" s="9">
        <f>(E34-AVERAGE(E$5:E$35))^2</f>
        <v>75.947582699980885</v>
      </c>
      <c r="X34" s="9">
        <f>(T$14-$U$8)^2</f>
        <v>1682.051210110352</v>
      </c>
      <c r="Y34" s="9">
        <f>(U$14-$U$8)^2</f>
        <v>94.192964898880319</v>
      </c>
      <c r="Z34" s="9">
        <f>(V$14-$U$8)^2</f>
        <v>2572.3280665484876</v>
      </c>
    </row>
    <row r="35" spans="1:26" x14ac:dyDescent="0.35">
      <c r="A35" s="4">
        <f t="shared" si="1"/>
        <v>31</v>
      </c>
      <c r="B35" t="s">
        <v>28</v>
      </c>
      <c r="C35" s="4">
        <v>1227.1786616858417</v>
      </c>
      <c r="D35" s="4">
        <v>1192.7914036881962</v>
      </c>
      <c r="E35" s="4">
        <v>1255.9628416114476</v>
      </c>
      <c r="P35" s="9">
        <f>(C35-AVERAGE(C$5:C$35))^2</f>
        <v>104.19359588180247</v>
      </c>
      <c r="Q35" s="9">
        <f>(D35-AVERAGE(D$5:D$35))^2</f>
        <v>3078.8341555749712</v>
      </c>
      <c r="R35" s="9">
        <f>(E35-AVERAGE(E$5:E$35))^2</f>
        <v>2781.4269002614787</v>
      </c>
      <c r="X35" s="9">
        <f>(T$14-$U$8)^2</f>
        <v>1682.051210110352</v>
      </c>
      <c r="Y35" s="9">
        <f>(U$14-$U$8)^2</f>
        <v>94.192964898880319</v>
      </c>
      <c r="Z35" s="9">
        <f>(V$14-$U$8)^2</f>
        <v>2572.3280665484876</v>
      </c>
    </row>
    <row r="36" spans="1:26" x14ac:dyDescent="0.35">
      <c r="X36" s="9"/>
      <c r="Y36" s="9"/>
      <c r="Z36" s="9"/>
    </row>
    <row r="37" spans="1:26" x14ac:dyDescent="0.35">
      <c r="Z3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DataDictionary</vt:lpstr>
      <vt:lpstr>sample-aov (Addin)</vt:lpstr>
      <vt:lpstr>sample-aov (Excel formulas)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Wayne Smith</dc:creator>
  <cp:lastModifiedBy>Wayne Smith</cp:lastModifiedBy>
  <dcterms:created xsi:type="dcterms:W3CDTF">2024-02-01T05:53:31Z</dcterms:created>
  <dcterms:modified xsi:type="dcterms:W3CDTF">2024-10-27T02:01:59Z</dcterms:modified>
</cp:coreProperties>
</file>